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nomecladores\"/>
    </mc:Choice>
  </mc:AlternateContent>
  <bookViews>
    <workbookView xWindow="0" yWindow="0" windowWidth="28800" windowHeight="12330"/>
  </bookViews>
  <sheets>
    <sheet name="Hoja1" sheetId="1" r:id="rId1"/>
  </sheets>
  <definedNames>
    <definedName name="_xlnm._FilterDatabase" localSheetId="0" hidden="1">Hoja1!$A$2:$M$626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1" l="1"/>
  <c r="M4" i="1" l="1"/>
  <c r="M7" i="1"/>
  <c r="L619" i="1" l="1"/>
  <c r="J264" i="1" l="1"/>
  <c r="M264" i="1" s="1"/>
  <c r="K258" i="1"/>
  <c r="K4" i="1" l="1"/>
  <c r="K624" i="1"/>
  <c r="M624" i="1" s="1"/>
  <c r="K623" i="1"/>
  <c r="M623" i="1" s="1"/>
  <c r="K618" i="1"/>
  <c r="M618" i="1" s="1"/>
  <c r="K617" i="1"/>
  <c r="M617" i="1" s="1"/>
  <c r="K613" i="1"/>
  <c r="M613" i="1" s="1"/>
  <c r="K612" i="1"/>
  <c r="M612" i="1" s="1"/>
  <c r="K611" i="1"/>
  <c r="M611" i="1" s="1"/>
  <c r="K610" i="1"/>
  <c r="K609" i="1"/>
  <c r="M609" i="1" s="1"/>
  <c r="K608" i="1"/>
  <c r="K607" i="1"/>
  <c r="K606" i="1"/>
  <c r="M606" i="1" s="1"/>
  <c r="K605" i="1"/>
  <c r="K604" i="1"/>
  <c r="M604" i="1" s="1"/>
  <c r="K603" i="1"/>
  <c r="M603" i="1" s="1"/>
  <c r="K602" i="1"/>
  <c r="M602" i="1" s="1"/>
  <c r="K601" i="1"/>
  <c r="M601" i="1" s="1"/>
  <c r="K600" i="1"/>
  <c r="M600" i="1" s="1"/>
  <c r="K599" i="1"/>
  <c r="M599" i="1" s="1"/>
  <c r="K598" i="1"/>
  <c r="M598" i="1" s="1"/>
  <c r="K597" i="1"/>
  <c r="M597" i="1" s="1"/>
  <c r="K595" i="1"/>
  <c r="M595" i="1" s="1"/>
  <c r="K594" i="1"/>
  <c r="M594" i="1" s="1"/>
  <c r="K593" i="1"/>
  <c r="M593" i="1" s="1"/>
  <c r="K592" i="1"/>
  <c r="M592" i="1" s="1"/>
  <c r="K591" i="1"/>
  <c r="M591" i="1" s="1"/>
  <c r="K590" i="1"/>
  <c r="M590" i="1" s="1"/>
  <c r="K589" i="1"/>
  <c r="M589" i="1" s="1"/>
  <c r="K588" i="1"/>
  <c r="M588" i="1" s="1"/>
  <c r="K586" i="1"/>
  <c r="M586" i="1" s="1"/>
  <c r="K585" i="1"/>
  <c r="M585" i="1" s="1"/>
  <c r="K584" i="1"/>
  <c r="M584" i="1" s="1"/>
  <c r="K582" i="1"/>
  <c r="M582" i="1" s="1"/>
  <c r="K581" i="1"/>
  <c r="M581" i="1" s="1"/>
  <c r="K579" i="1"/>
  <c r="M579" i="1" s="1"/>
  <c r="K578" i="1"/>
  <c r="M578" i="1" s="1"/>
  <c r="K577" i="1"/>
  <c r="M577" i="1" s="1"/>
  <c r="K576" i="1"/>
  <c r="M576" i="1" s="1"/>
  <c r="K574" i="1"/>
  <c r="M574" i="1" s="1"/>
  <c r="K573" i="1"/>
  <c r="M573" i="1" s="1"/>
  <c r="K570" i="1"/>
  <c r="M570" i="1" s="1"/>
  <c r="K569" i="1"/>
  <c r="M569" i="1" s="1"/>
  <c r="K567" i="1"/>
  <c r="M567" i="1" s="1"/>
  <c r="K566" i="1"/>
  <c r="M566" i="1" s="1"/>
  <c r="K565" i="1"/>
  <c r="M565" i="1" s="1"/>
  <c r="K563" i="1"/>
  <c r="M563" i="1" s="1"/>
  <c r="K562" i="1"/>
  <c r="M562" i="1" s="1"/>
  <c r="K561" i="1"/>
  <c r="M561" i="1" s="1"/>
  <c r="K560" i="1"/>
  <c r="M560" i="1" s="1"/>
  <c r="K559" i="1"/>
  <c r="M559" i="1" s="1"/>
  <c r="K557" i="1"/>
  <c r="M557" i="1" s="1"/>
  <c r="K556" i="1"/>
  <c r="M556" i="1" s="1"/>
  <c r="K555" i="1"/>
  <c r="M555" i="1" s="1"/>
  <c r="K553" i="1"/>
  <c r="M553" i="1" s="1"/>
  <c r="K552" i="1"/>
  <c r="M552" i="1" s="1"/>
  <c r="K551" i="1"/>
  <c r="M551" i="1" s="1"/>
  <c r="K550" i="1"/>
  <c r="M550" i="1" s="1"/>
  <c r="K548" i="1"/>
  <c r="M548" i="1" s="1"/>
  <c r="K547" i="1"/>
  <c r="M547" i="1" s="1"/>
  <c r="K545" i="1"/>
  <c r="M545" i="1" s="1"/>
  <c r="K544" i="1"/>
  <c r="M544" i="1" s="1"/>
  <c r="K543" i="1"/>
  <c r="M543" i="1" s="1"/>
  <c r="K541" i="1"/>
  <c r="M541" i="1" s="1"/>
  <c r="K540" i="1"/>
  <c r="M540" i="1" s="1"/>
  <c r="K539" i="1"/>
  <c r="M539" i="1" s="1"/>
  <c r="K538" i="1"/>
  <c r="M538" i="1" s="1"/>
  <c r="K537" i="1"/>
  <c r="M537" i="1" s="1"/>
  <c r="K536" i="1"/>
  <c r="M536" i="1" s="1"/>
  <c r="K534" i="1"/>
  <c r="M534" i="1" s="1"/>
  <c r="K533" i="1"/>
  <c r="M533" i="1" s="1"/>
  <c r="K532" i="1"/>
  <c r="M532" i="1" s="1"/>
  <c r="K531" i="1"/>
  <c r="M531" i="1" s="1"/>
  <c r="K530" i="1"/>
  <c r="M530" i="1" s="1"/>
  <c r="K525" i="1"/>
  <c r="M525" i="1" s="1"/>
  <c r="K524" i="1"/>
  <c r="M524" i="1" s="1"/>
  <c r="K523" i="1"/>
  <c r="M523" i="1" s="1"/>
  <c r="K521" i="1"/>
  <c r="M521" i="1" s="1"/>
  <c r="K520" i="1"/>
  <c r="M520" i="1" s="1"/>
  <c r="K519" i="1"/>
  <c r="M519" i="1" s="1"/>
  <c r="K518" i="1"/>
  <c r="M518" i="1" s="1"/>
  <c r="K517" i="1"/>
  <c r="M517" i="1" s="1"/>
  <c r="K516" i="1"/>
  <c r="M516" i="1" s="1"/>
  <c r="K514" i="1"/>
  <c r="K513" i="1"/>
  <c r="M513" i="1" s="1"/>
  <c r="K512" i="1"/>
  <c r="K511" i="1"/>
  <c r="M511" i="1" s="1"/>
  <c r="K510" i="1"/>
  <c r="M510" i="1" s="1"/>
  <c r="K509" i="1"/>
  <c r="M509" i="1" s="1"/>
  <c r="K508" i="1"/>
  <c r="M508" i="1" s="1"/>
  <c r="K507" i="1"/>
  <c r="M507" i="1" s="1"/>
  <c r="K506" i="1"/>
  <c r="M506" i="1" s="1"/>
  <c r="K505" i="1"/>
  <c r="K504" i="1"/>
  <c r="M504" i="1" s="1"/>
  <c r="K503" i="1"/>
  <c r="M503" i="1" s="1"/>
  <c r="K502" i="1"/>
  <c r="M502" i="1" s="1"/>
  <c r="K501" i="1"/>
  <c r="M501" i="1" s="1"/>
  <c r="K500" i="1"/>
  <c r="M500" i="1" s="1"/>
  <c r="K497" i="1"/>
  <c r="M497" i="1" s="1"/>
  <c r="K496" i="1"/>
  <c r="K495" i="1"/>
  <c r="M495" i="1" s="1"/>
  <c r="K494" i="1"/>
  <c r="M494" i="1" s="1"/>
  <c r="K493" i="1"/>
  <c r="M493" i="1" s="1"/>
  <c r="K488" i="1"/>
  <c r="M488" i="1" s="1"/>
  <c r="K487" i="1"/>
  <c r="M487" i="1" s="1"/>
  <c r="K486" i="1"/>
  <c r="M486" i="1" s="1"/>
  <c r="K485" i="1"/>
  <c r="M485" i="1" s="1"/>
  <c r="K484" i="1"/>
  <c r="M484" i="1" s="1"/>
  <c r="K483" i="1"/>
  <c r="M483" i="1" s="1"/>
  <c r="K482" i="1"/>
  <c r="M482" i="1" s="1"/>
  <c r="K480" i="1"/>
  <c r="M480" i="1" s="1"/>
  <c r="K479" i="1"/>
  <c r="M479" i="1" s="1"/>
  <c r="K478" i="1"/>
  <c r="M478" i="1" s="1"/>
  <c r="K477" i="1"/>
  <c r="M477" i="1" s="1"/>
  <c r="K476" i="1"/>
  <c r="M476" i="1" s="1"/>
  <c r="K473" i="1"/>
  <c r="M473" i="1" s="1"/>
  <c r="K472" i="1"/>
  <c r="M472" i="1" s="1"/>
  <c r="K471" i="1"/>
  <c r="M471" i="1" s="1"/>
  <c r="K470" i="1"/>
  <c r="M470" i="1" s="1"/>
  <c r="K469" i="1"/>
  <c r="M469" i="1" s="1"/>
  <c r="K467" i="1"/>
  <c r="K466" i="1"/>
  <c r="M466" i="1" s="1"/>
  <c r="K465" i="1"/>
  <c r="M465" i="1" s="1"/>
  <c r="K464" i="1"/>
  <c r="K463" i="1"/>
  <c r="M463" i="1" s="1"/>
  <c r="K462" i="1"/>
  <c r="M462" i="1" s="1"/>
  <c r="K461" i="1"/>
  <c r="M461" i="1" s="1"/>
  <c r="K460" i="1"/>
  <c r="M460" i="1" s="1"/>
  <c r="K458" i="1"/>
  <c r="M458" i="1" s="1"/>
  <c r="K457" i="1"/>
  <c r="M457" i="1" s="1"/>
  <c r="K455" i="1"/>
  <c r="K454" i="1"/>
  <c r="M454" i="1" s="1"/>
  <c r="K453" i="1"/>
  <c r="M453" i="1" s="1"/>
  <c r="K452" i="1"/>
  <c r="M452" i="1" s="1"/>
  <c r="K451" i="1"/>
  <c r="M451" i="1" s="1"/>
  <c r="K450" i="1"/>
  <c r="M450" i="1" s="1"/>
  <c r="K449" i="1"/>
  <c r="M449" i="1" s="1"/>
  <c r="K448" i="1"/>
  <c r="M448" i="1" s="1"/>
  <c r="K447" i="1"/>
  <c r="M447" i="1" s="1"/>
  <c r="K445" i="1"/>
  <c r="M445" i="1" s="1"/>
  <c r="K444" i="1"/>
  <c r="M444" i="1" s="1"/>
  <c r="K443" i="1"/>
  <c r="M443" i="1" s="1"/>
  <c r="K442" i="1"/>
  <c r="M442" i="1" s="1"/>
  <c r="K441" i="1"/>
  <c r="M441" i="1" s="1"/>
  <c r="K440" i="1"/>
  <c r="M440" i="1" s="1"/>
  <c r="K439" i="1"/>
  <c r="M439" i="1" s="1"/>
  <c r="K438" i="1"/>
  <c r="M438" i="1" s="1"/>
  <c r="K437" i="1"/>
  <c r="M437" i="1" s="1"/>
  <c r="K433" i="1"/>
  <c r="M433" i="1" s="1"/>
  <c r="K432" i="1"/>
  <c r="M432" i="1" s="1"/>
  <c r="K625" i="1"/>
  <c r="M625" i="1" s="1"/>
  <c r="K431" i="1"/>
  <c r="M431" i="1" s="1"/>
  <c r="K426" i="1"/>
  <c r="M426" i="1" s="1"/>
  <c r="K425" i="1"/>
  <c r="M425" i="1" s="1"/>
  <c r="K422" i="1"/>
  <c r="K420" i="1"/>
  <c r="M420" i="1" s="1"/>
  <c r="K419" i="1"/>
  <c r="M419" i="1" s="1"/>
  <c r="K418" i="1"/>
  <c r="M418" i="1" s="1"/>
  <c r="K417" i="1"/>
  <c r="M417" i="1" s="1"/>
  <c r="K416" i="1"/>
  <c r="K415" i="1"/>
  <c r="M415" i="1" s="1"/>
  <c r="K414" i="1"/>
  <c r="M414" i="1" s="1"/>
  <c r="K413" i="1"/>
  <c r="M413" i="1" s="1"/>
  <c r="K412" i="1"/>
  <c r="M412" i="1" s="1"/>
  <c r="K411" i="1"/>
  <c r="M411" i="1" s="1"/>
  <c r="K410" i="1"/>
  <c r="M410" i="1" s="1"/>
  <c r="K409" i="1"/>
  <c r="M409" i="1" s="1"/>
  <c r="K408" i="1"/>
  <c r="M408" i="1" s="1"/>
  <c r="K407" i="1"/>
  <c r="M407" i="1" s="1"/>
  <c r="K405" i="1"/>
  <c r="M405" i="1" s="1"/>
  <c r="K404" i="1"/>
  <c r="M404" i="1" s="1"/>
  <c r="K402" i="1"/>
  <c r="M402" i="1" s="1"/>
  <c r="K401" i="1"/>
  <c r="M401" i="1" s="1"/>
  <c r="K400" i="1"/>
  <c r="M400" i="1" s="1"/>
  <c r="K398" i="1"/>
  <c r="M398" i="1" s="1"/>
  <c r="K397" i="1"/>
  <c r="M397" i="1" s="1"/>
  <c r="K396" i="1"/>
  <c r="K395" i="1"/>
  <c r="M395" i="1" s="1"/>
  <c r="K394" i="1"/>
  <c r="M394" i="1" s="1"/>
  <c r="K393" i="1"/>
  <c r="M393" i="1" s="1"/>
  <c r="K392" i="1"/>
  <c r="M392" i="1" s="1"/>
  <c r="K391" i="1"/>
  <c r="M391" i="1" s="1"/>
  <c r="K390" i="1"/>
  <c r="M390" i="1" s="1"/>
  <c r="K389" i="1"/>
  <c r="M389" i="1" s="1"/>
  <c r="K387" i="1"/>
  <c r="M387" i="1" s="1"/>
  <c r="K385" i="1"/>
  <c r="M385" i="1" s="1"/>
  <c r="K384" i="1"/>
  <c r="M384" i="1" s="1"/>
  <c r="K383" i="1"/>
  <c r="M383" i="1" s="1"/>
  <c r="K382" i="1"/>
  <c r="M382" i="1" s="1"/>
  <c r="K381" i="1"/>
  <c r="M381" i="1" s="1"/>
  <c r="K380" i="1"/>
  <c r="M380" i="1" s="1"/>
  <c r="K379" i="1"/>
  <c r="M379" i="1" s="1"/>
  <c r="K378" i="1"/>
  <c r="M378" i="1" s="1"/>
  <c r="K377" i="1"/>
  <c r="M377" i="1" s="1"/>
  <c r="K375" i="1"/>
  <c r="M375" i="1" s="1"/>
  <c r="K374" i="1"/>
  <c r="M374" i="1" s="1"/>
  <c r="K372" i="1"/>
  <c r="M372" i="1" s="1"/>
  <c r="K371" i="1"/>
  <c r="M371" i="1" s="1"/>
  <c r="K370" i="1"/>
  <c r="M370" i="1" s="1"/>
  <c r="K368" i="1"/>
  <c r="M368" i="1" s="1"/>
  <c r="K367" i="1"/>
  <c r="M367" i="1" s="1"/>
  <c r="K366" i="1"/>
  <c r="M366" i="1" s="1"/>
  <c r="K365" i="1"/>
  <c r="M365" i="1" s="1"/>
  <c r="K364" i="1"/>
  <c r="M364" i="1" s="1"/>
  <c r="K363" i="1"/>
  <c r="M363" i="1" s="1"/>
  <c r="K362" i="1"/>
  <c r="M362" i="1" s="1"/>
  <c r="K361" i="1"/>
  <c r="M361" i="1" s="1"/>
  <c r="K360" i="1"/>
  <c r="M360" i="1" s="1"/>
  <c r="K359" i="1"/>
  <c r="M359" i="1" s="1"/>
  <c r="K358" i="1"/>
  <c r="M358" i="1" s="1"/>
  <c r="K353" i="1"/>
  <c r="M353" i="1" s="1"/>
  <c r="K352" i="1"/>
  <c r="M352" i="1" s="1"/>
  <c r="K351" i="1"/>
  <c r="M351" i="1" s="1"/>
  <c r="K350" i="1"/>
  <c r="M350" i="1" s="1"/>
  <c r="K349" i="1"/>
  <c r="M349" i="1" s="1"/>
  <c r="K344" i="1"/>
  <c r="M344" i="1" s="1"/>
  <c r="K339" i="1"/>
  <c r="M339" i="1" s="1"/>
  <c r="K338" i="1"/>
  <c r="M338" i="1" s="1"/>
  <c r="K337" i="1"/>
  <c r="M337" i="1" s="1"/>
  <c r="K336" i="1"/>
  <c r="M336" i="1" s="1"/>
  <c r="K331" i="1"/>
  <c r="M331" i="1" s="1"/>
  <c r="K329" i="1"/>
  <c r="M329" i="1" s="1"/>
  <c r="K328" i="1"/>
  <c r="M328" i="1" s="1"/>
  <c r="K326" i="1"/>
  <c r="M326" i="1" s="1"/>
  <c r="K325" i="1"/>
  <c r="M325" i="1" s="1"/>
  <c r="K324" i="1"/>
  <c r="M324" i="1" s="1"/>
  <c r="K323" i="1"/>
  <c r="K322" i="1"/>
  <c r="M322" i="1" s="1"/>
  <c r="K321" i="1"/>
  <c r="M321" i="1" s="1"/>
  <c r="K320" i="1"/>
  <c r="M320" i="1" s="1"/>
  <c r="K318" i="1"/>
  <c r="M318" i="1" s="1"/>
  <c r="K317" i="1"/>
  <c r="M317" i="1" s="1"/>
  <c r="K314" i="1"/>
  <c r="M314" i="1" s="1"/>
  <c r="K313" i="1"/>
  <c r="M313" i="1" s="1"/>
  <c r="K311" i="1"/>
  <c r="M311" i="1" s="1"/>
  <c r="K310" i="1"/>
  <c r="M310" i="1" s="1"/>
  <c r="K309" i="1"/>
  <c r="M309" i="1" s="1"/>
  <c r="K308" i="1"/>
  <c r="M308" i="1" s="1"/>
  <c r="K307" i="1"/>
  <c r="M307" i="1" s="1"/>
  <c r="K306" i="1"/>
  <c r="M306" i="1" s="1"/>
  <c r="K305" i="1"/>
  <c r="M305" i="1" s="1"/>
  <c r="K302" i="1"/>
  <c r="K301" i="1"/>
  <c r="M301" i="1" s="1"/>
  <c r="K300" i="1"/>
  <c r="M300" i="1" s="1"/>
  <c r="K299" i="1"/>
  <c r="M299" i="1" s="1"/>
  <c r="K298" i="1"/>
  <c r="M298" i="1" s="1"/>
  <c r="K296" i="1"/>
  <c r="M296" i="1" s="1"/>
  <c r="K295" i="1"/>
  <c r="M295" i="1" s="1"/>
  <c r="K294" i="1"/>
  <c r="M294" i="1" s="1"/>
  <c r="K293" i="1"/>
  <c r="M293" i="1" s="1"/>
  <c r="K291" i="1"/>
  <c r="M291" i="1" s="1"/>
  <c r="K290" i="1"/>
  <c r="M290" i="1" s="1"/>
  <c r="K289" i="1"/>
  <c r="M289" i="1" s="1"/>
  <c r="K287" i="1"/>
  <c r="M287" i="1" s="1"/>
  <c r="K285" i="1"/>
  <c r="M285" i="1" s="1"/>
  <c r="K284" i="1"/>
  <c r="M284" i="1" s="1"/>
  <c r="K282" i="1"/>
  <c r="M282" i="1" s="1"/>
  <c r="K281" i="1"/>
  <c r="M281" i="1" s="1"/>
  <c r="K279" i="1"/>
  <c r="M279" i="1" s="1"/>
  <c r="K278" i="1"/>
  <c r="M278" i="1" s="1"/>
  <c r="K277" i="1"/>
  <c r="M277" i="1" s="1"/>
  <c r="K276" i="1"/>
  <c r="M276" i="1" s="1"/>
  <c r="K274" i="1"/>
  <c r="K273" i="1"/>
  <c r="M273" i="1" s="1"/>
  <c r="K272" i="1"/>
  <c r="M272" i="1" s="1"/>
  <c r="K270" i="1"/>
  <c r="M270" i="1" s="1"/>
  <c r="K268" i="1"/>
  <c r="M268" i="1" s="1"/>
  <c r="K264" i="1"/>
  <c r="K263" i="1"/>
  <c r="K262" i="1"/>
  <c r="M262" i="1" s="1"/>
  <c r="K261" i="1"/>
  <c r="K260" i="1"/>
  <c r="M260" i="1" s="1"/>
  <c r="K257" i="1"/>
  <c r="M257" i="1" s="1"/>
  <c r="K255" i="1"/>
  <c r="K254" i="1"/>
  <c r="M254" i="1" s="1"/>
  <c r="K253" i="1"/>
  <c r="M253" i="1" s="1"/>
  <c r="K252" i="1"/>
  <c r="M252" i="1" s="1"/>
  <c r="K250" i="1"/>
  <c r="M250" i="1" s="1"/>
  <c r="K248" i="1"/>
  <c r="M248" i="1" s="1"/>
  <c r="K246" i="1"/>
  <c r="M246" i="1" s="1"/>
  <c r="K245" i="1"/>
  <c r="M245" i="1" s="1"/>
  <c r="K244" i="1"/>
  <c r="M244" i="1" s="1"/>
  <c r="K242" i="1"/>
  <c r="M242" i="1" s="1"/>
  <c r="K241" i="1"/>
  <c r="M241" i="1" s="1"/>
  <c r="K240" i="1"/>
  <c r="M240" i="1" s="1"/>
  <c r="K239" i="1"/>
  <c r="M239" i="1" s="1"/>
  <c r="K238" i="1"/>
  <c r="K237" i="1"/>
  <c r="M237" i="1" s="1"/>
  <c r="K236" i="1"/>
  <c r="M236" i="1" s="1"/>
  <c r="K231" i="1"/>
  <c r="M231" i="1" s="1"/>
  <c r="K230" i="1"/>
  <c r="M230" i="1" s="1"/>
  <c r="K229" i="1"/>
  <c r="M229" i="1" s="1"/>
  <c r="K228" i="1"/>
  <c r="M228" i="1" s="1"/>
  <c r="K227" i="1"/>
  <c r="M227" i="1" s="1"/>
  <c r="K226" i="1"/>
  <c r="M226" i="1" s="1"/>
  <c r="K225" i="1"/>
  <c r="M225" i="1" s="1"/>
  <c r="K224" i="1"/>
  <c r="M224" i="1" s="1"/>
  <c r="K223" i="1"/>
  <c r="M223" i="1" s="1"/>
  <c r="K222" i="1"/>
  <c r="M222" i="1" s="1"/>
  <c r="K221" i="1"/>
  <c r="M221" i="1" s="1"/>
  <c r="K220" i="1"/>
  <c r="M220" i="1" s="1"/>
  <c r="K219" i="1"/>
  <c r="M219" i="1" s="1"/>
  <c r="K215" i="1"/>
  <c r="K214" i="1"/>
  <c r="M214" i="1" s="1"/>
  <c r="K213" i="1"/>
  <c r="M213" i="1" s="1"/>
  <c r="K212" i="1"/>
  <c r="M212" i="1" s="1"/>
  <c r="K202" i="1"/>
  <c r="M202" i="1" s="1"/>
  <c r="K201" i="1"/>
  <c r="M201" i="1" s="1"/>
  <c r="K200" i="1"/>
  <c r="M200" i="1" s="1"/>
  <c r="K199" i="1"/>
  <c r="M199" i="1" s="1"/>
  <c r="K198" i="1"/>
  <c r="M198" i="1" s="1"/>
  <c r="K197" i="1"/>
  <c r="M197" i="1" s="1"/>
  <c r="K196" i="1"/>
  <c r="M196" i="1" s="1"/>
  <c r="K195" i="1"/>
  <c r="M195" i="1" s="1"/>
  <c r="K194" i="1"/>
  <c r="M194" i="1" s="1"/>
  <c r="K193" i="1"/>
  <c r="M193" i="1" s="1"/>
  <c r="K192" i="1"/>
  <c r="M192" i="1" s="1"/>
  <c r="K191" i="1"/>
  <c r="M191" i="1" s="1"/>
  <c r="K190" i="1"/>
  <c r="M190" i="1" s="1"/>
  <c r="K189" i="1"/>
  <c r="M189" i="1" s="1"/>
  <c r="K188" i="1"/>
  <c r="M188" i="1" s="1"/>
  <c r="K187" i="1"/>
  <c r="M187" i="1" s="1"/>
  <c r="K186" i="1"/>
  <c r="M186" i="1" s="1"/>
  <c r="K185" i="1"/>
  <c r="M185" i="1" s="1"/>
  <c r="K184" i="1"/>
  <c r="M184" i="1" s="1"/>
  <c r="K183" i="1"/>
  <c r="M183" i="1" s="1"/>
  <c r="K182" i="1"/>
  <c r="M182" i="1" s="1"/>
  <c r="K181" i="1"/>
  <c r="M181" i="1" s="1"/>
  <c r="K180" i="1"/>
  <c r="M180" i="1" s="1"/>
  <c r="K179" i="1"/>
  <c r="M179" i="1" s="1"/>
  <c r="K178" i="1"/>
  <c r="M178" i="1" s="1"/>
  <c r="K177" i="1"/>
  <c r="M177" i="1" s="1"/>
  <c r="K176" i="1"/>
  <c r="M176" i="1" s="1"/>
  <c r="K175" i="1"/>
  <c r="M175" i="1" s="1"/>
  <c r="K174" i="1"/>
  <c r="M174" i="1" s="1"/>
  <c r="K173" i="1"/>
  <c r="M173" i="1" s="1"/>
  <c r="K172" i="1"/>
  <c r="M172" i="1" s="1"/>
  <c r="K171" i="1"/>
  <c r="M171" i="1" s="1"/>
  <c r="K170" i="1"/>
  <c r="M170" i="1" s="1"/>
  <c r="K169" i="1"/>
  <c r="M169" i="1" s="1"/>
  <c r="K168" i="1"/>
  <c r="M168" i="1" s="1"/>
  <c r="K167" i="1"/>
  <c r="M167" i="1" s="1"/>
  <c r="K166" i="1"/>
  <c r="M166" i="1" s="1"/>
  <c r="K165" i="1"/>
  <c r="M165" i="1" s="1"/>
  <c r="K164" i="1"/>
  <c r="M164" i="1" s="1"/>
  <c r="K163" i="1"/>
  <c r="M163" i="1" s="1"/>
  <c r="K162" i="1"/>
  <c r="M162" i="1" s="1"/>
  <c r="K161" i="1"/>
  <c r="M161" i="1" s="1"/>
  <c r="K160" i="1"/>
  <c r="M160" i="1" s="1"/>
  <c r="K159" i="1"/>
  <c r="M159" i="1" s="1"/>
  <c r="K158" i="1"/>
  <c r="M158" i="1" s="1"/>
  <c r="K157" i="1"/>
  <c r="M157" i="1" s="1"/>
  <c r="K154" i="1"/>
  <c r="M154" i="1" s="1"/>
  <c r="K153" i="1"/>
  <c r="M153" i="1" s="1"/>
  <c r="K149" i="1"/>
  <c r="M149" i="1" s="1"/>
  <c r="K148" i="1"/>
  <c r="M148" i="1" s="1"/>
  <c r="K147" i="1"/>
  <c r="M147" i="1" s="1"/>
  <c r="K146" i="1"/>
  <c r="M146" i="1" s="1"/>
  <c r="K142" i="1"/>
  <c r="M142" i="1" s="1"/>
  <c r="K141" i="1"/>
  <c r="M141" i="1" s="1"/>
  <c r="K140" i="1"/>
  <c r="M140" i="1" s="1"/>
  <c r="K136" i="1"/>
  <c r="M136" i="1" s="1"/>
  <c r="K135" i="1"/>
  <c r="M135" i="1" s="1"/>
  <c r="K134" i="1"/>
  <c r="M134" i="1" s="1"/>
  <c r="K133" i="1"/>
  <c r="M133" i="1" s="1"/>
  <c r="K132" i="1"/>
  <c r="M132" i="1" s="1"/>
  <c r="K131" i="1"/>
  <c r="M131" i="1" s="1"/>
  <c r="K130" i="1"/>
  <c r="M130" i="1" s="1"/>
  <c r="K129" i="1"/>
  <c r="M129" i="1" s="1"/>
  <c r="K128" i="1"/>
  <c r="M128" i="1" s="1"/>
  <c r="K127" i="1"/>
  <c r="M127" i="1" s="1"/>
  <c r="K126" i="1"/>
  <c r="M126" i="1" s="1"/>
  <c r="K125" i="1"/>
  <c r="M125" i="1" s="1"/>
  <c r="K124" i="1"/>
  <c r="M124" i="1" s="1"/>
  <c r="K123" i="1"/>
  <c r="M123" i="1" s="1"/>
  <c r="K122" i="1"/>
  <c r="M122" i="1" s="1"/>
  <c r="K121" i="1"/>
  <c r="M121" i="1" s="1"/>
  <c r="K120" i="1"/>
  <c r="M120" i="1" s="1"/>
  <c r="K116" i="1"/>
  <c r="M116" i="1" s="1"/>
  <c r="K115" i="1"/>
  <c r="M115" i="1" s="1"/>
  <c r="K114" i="1"/>
  <c r="M114" i="1" s="1"/>
  <c r="K110" i="1"/>
  <c r="M110" i="1" s="1"/>
  <c r="K109" i="1"/>
  <c r="M109" i="1" s="1"/>
  <c r="K108" i="1"/>
  <c r="M108" i="1" s="1"/>
  <c r="K107" i="1"/>
  <c r="M107" i="1" s="1"/>
  <c r="K106" i="1"/>
  <c r="M106" i="1" s="1"/>
  <c r="K105" i="1"/>
  <c r="M105" i="1" s="1"/>
  <c r="K104" i="1"/>
  <c r="M104" i="1" s="1"/>
  <c r="K103" i="1"/>
  <c r="M103" i="1" s="1"/>
  <c r="K102" i="1"/>
  <c r="M102" i="1" s="1"/>
  <c r="K101" i="1"/>
  <c r="M101" i="1" s="1"/>
  <c r="K97" i="1"/>
  <c r="M97" i="1" s="1"/>
  <c r="K96" i="1"/>
  <c r="M96" i="1" s="1"/>
  <c r="K95" i="1"/>
  <c r="M95" i="1" s="1"/>
  <c r="K94" i="1"/>
  <c r="M94" i="1" s="1"/>
  <c r="K93" i="1"/>
  <c r="M93" i="1" s="1"/>
  <c r="K92" i="1"/>
  <c r="M92" i="1" s="1"/>
  <c r="K91" i="1"/>
  <c r="M91" i="1" s="1"/>
  <c r="K90" i="1"/>
  <c r="M90" i="1" s="1"/>
  <c r="K89" i="1"/>
  <c r="M89" i="1" s="1"/>
  <c r="K86" i="1"/>
  <c r="M86" i="1" s="1"/>
  <c r="K85" i="1"/>
  <c r="M85" i="1" s="1"/>
  <c r="K84" i="1"/>
  <c r="M84" i="1" s="1"/>
  <c r="K83" i="1"/>
  <c r="M83" i="1" s="1"/>
  <c r="K82" i="1"/>
  <c r="M82" i="1" s="1"/>
  <c r="K81" i="1"/>
  <c r="M81" i="1" s="1"/>
  <c r="K77" i="1"/>
  <c r="M77" i="1" s="1"/>
  <c r="K76" i="1"/>
  <c r="M76" i="1" s="1"/>
  <c r="K75" i="1"/>
  <c r="M75" i="1" s="1"/>
  <c r="K74" i="1"/>
  <c r="M74" i="1" s="1"/>
  <c r="K70" i="1"/>
  <c r="M70" i="1" s="1"/>
  <c r="K69" i="1"/>
  <c r="M69" i="1" s="1"/>
  <c r="K68" i="1"/>
  <c r="M68" i="1" s="1"/>
  <c r="K65" i="1"/>
  <c r="M65" i="1" s="1"/>
  <c r="K64" i="1"/>
  <c r="M64" i="1" s="1"/>
  <c r="K63" i="1"/>
  <c r="M63" i="1" s="1"/>
  <c r="K62" i="1"/>
  <c r="M62" i="1" s="1"/>
  <c r="K61" i="1"/>
  <c r="M61" i="1" s="1"/>
  <c r="K60" i="1"/>
  <c r="M60" i="1" s="1"/>
  <c r="K59" i="1"/>
  <c r="M59" i="1" s="1"/>
  <c r="K58" i="1"/>
  <c r="M58" i="1" s="1"/>
  <c r="K57" i="1"/>
  <c r="M57" i="1" s="1"/>
  <c r="K56" i="1"/>
  <c r="M56" i="1" s="1"/>
  <c r="K55" i="1"/>
  <c r="M55" i="1" s="1"/>
  <c r="K54" i="1"/>
  <c r="M54" i="1" s="1"/>
  <c r="K51" i="1"/>
  <c r="M51" i="1" s="1"/>
  <c r="K50" i="1"/>
  <c r="M50" i="1" s="1"/>
  <c r="K49" i="1"/>
  <c r="M49" i="1" s="1"/>
  <c r="K48" i="1"/>
  <c r="M48" i="1" s="1"/>
  <c r="K47" i="1"/>
  <c r="M47" i="1" s="1"/>
  <c r="K46" i="1"/>
  <c r="M46" i="1" s="1"/>
  <c r="K42" i="1"/>
  <c r="K41" i="1"/>
  <c r="M41" i="1" s="1"/>
  <c r="K40" i="1"/>
  <c r="M40" i="1" s="1"/>
  <c r="K39" i="1"/>
  <c r="M39" i="1" s="1"/>
  <c r="K38" i="1"/>
  <c r="M38" i="1" s="1"/>
  <c r="K37" i="1"/>
  <c r="M37" i="1" s="1"/>
  <c r="K36" i="1"/>
  <c r="M36" i="1" s="1"/>
  <c r="K35" i="1"/>
  <c r="M35" i="1" s="1"/>
  <c r="K34" i="1"/>
  <c r="M34" i="1" s="1"/>
  <c r="K33" i="1"/>
  <c r="M33" i="1" s="1"/>
  <c r="K32" i="1"/>
  <c r="M32" i="1" s="1"/>
  <c r="K28" i="1"/>
  <c r="M28" i="1" s="1"/>
  <c r="K27" i="1"/>
  <c r="M27" i="1" s="1"/>
  <c r="K26" i="1"/>
  <c r="K25" i="1"/>
  <c r="M25" i="1" s="1"/>
  <c r="K24" i="1"/>
  <c r="M24" i="1" s="1"/>
  <c r="K23" i="1"/>
  <c r="M23" i="1" s="1"/>
  <c r="K22" i="1"/>
  <c r="M22" i="1" s="1"/>
  <c r="K21" i="1"/>
  <c r="M21" i="1" s="1"/>
  <c r="K20" i="1"/>
  <c r="M20" i="1" s="1"/>
  <c r="K19" i="1"/>
  <c r="M19" i="1" s="1"/>
  <c r="K18" i="1"/>
  <c r="M18" i="1" s="1"/>
  <c r="K17" i="1"/>
  <c r="K16" i="1"/>
  <c r="M16" i="1" s="1"/>
  <c r="K15" i="1"/>
  <c r="M15" i="1" s="1"/>
  <c r="K14" i="1"/>
  <c r="M14" i="1" s="1"/>
  <c r="K13" i="1"/>
  <c r="M13" i="1" s="1"/>
  <c r="K12" i="1"/>
  <c r="M12" i="1" s="1"/>
  <c r="K11" i="1"/>
  <c r="M11" i="1" s="1"/>
  <c r="K8" i="1"/>
  <c r="M8" i="1" s="1"/>
  <c r="K7" i="1"/>
  <c r="K6" i="1"/>
  <c r="M6" i="1" s="1"/>
  <c r="K5" i="1"/>
  <c r="M5" i="1" s="1"/>
  <c r="K427" i="1"/>
  <c r="M427" i="1" s="1"/>
  <c r="J608" i="1" l="1"/>
  <c r="M608" i="1" s="1"/>
  <c r="J607" i="1"/>
  <c r="M607" i="1" s="1"/>
  <c r="J605" i="1"/>
  <c r="M605" i="1" s="1"/>
  <c r="J514" i="1"/>
  <c r="M514" i="1" s="1"/>
  <c r="J512" i="1"/>
  <c r="M512" i="1" s="1"/>
  <c r="J505" i="1"/>
  <c r="M505" i="1" s="1"/>
  <c r="J496" i="1"/>
  <c r="M496" i="1" s="1"/>
  <c r="J467" i="1"/>
  <c r="M467" i="1" s="1"/>
  <c r="J464" i="1"/>
  <c r="M464" i="1" s="1"/>
  <c r="J455" i="1"/>
  <c r="M455" i="1" s="1"/>
  <c r="J422" i="1"/>
  <c r="M422" i="1" s="1"/>
  <c r="J416" i="1"/>
  <c r="M416" i="1" s="1"/>
  <c r="J396" i="1"/>
  <c r="M396" i="1" s="1"/>
  <c r="J323" i="1"/>
  <c r="M323" i="1" s="1"/>
  <c r="J302" i="1"/>
  <c r="M302" i="1" s="1"/>
  <c r="J274" i="1"/>
  <c r="M274" i="1" s="1"/>
  <c r="J610" i="1"/>
  <c r="M610" i="1" s="1"/>
  <c r="L402" i="1"/>
  <c r="L401" i="1"/>
  <c r="L400" i="1"/>
  <c r="L273" i="1"/>
  <c r="L230" i="1"/>
  <c r="L229" i="1"/>
  <c r="L183" i="1"/>
</calcChain>
</file>

<file path=xl/sharedStrings.xml><?xml version="1.0" encoding="utf-8"?>
<sst xmlns="http://schemas.openxmlformats.org/spreadsheetml/2006/main" count="2442" uniqueCount="1291">
  <si>
    <t>CODIGO</t>
  </si>
  <si>
    <t>NOMBRE</t>
  </si>
  <si>
    <t>RESTRICCION CATEGORIA</t>
  </si>
  <si>
    <t>CONDICIONES</t>
  </si>
  <si>
    <t>CONSUMO MÍNIMO EN DÍAS  (SIN ÓBITOS)</t>
  </si>
  <si>
    <t>Consumo dias fallecido</t>
  </si>
  <si>
    <t>PRIORIDAD</t>
  </si>
  <si>
    <t>UG2</t>
  </si>
  <si>
    <t>PESOS     $</t>
  </si>
  <si>
    <t>MODULOS ESPECIALES</t>
  </si>
  <si>
    <t>FM</t>
  </si>
  <si>
    <t>FUERA DE MÓDULO (CLINICO o QUIRURGICO)</t>
  </si>
  <si>
    <t>III-IV</t>
  </si>
  <si>
    <r>
      <t xml:space="preserve">Para el caso de </t>
    </r>
    <r>
      <rPr>
        <b/>
        <sz val="9"/>
        <rFont val="Arial"/>
        <family val="2"/>
      </rPr>
      <t xml:space="preserve">patologías que excedan el marco del módulo </t>
    </r>
    <r>
      <rPr>
        <sz val="9"/>
        <rFont val="Arial"/>
        <family val="2"/>
      </rPr>
      <t xml:space="preserve">sólo en casos excepcionales y con autorización del MEDICO AUDITOR EN TERRENO (MAT) y convalidados por el Centro Único Coordinador  (CUC). </t>
    </r>
  </si>
  <si>
    <t>A</t>
  </si>
  <si>
    <t>PBR</t>
  </si>
  <si>
    <t>MODULO DE BAJOS REQUERIMIENTOS</t>
  </si>
  <si>
    <t>SOLO PARA CATEGORIA  I -II</t>
  </si>
  <si>
    <r>
      <t>Para asignar a las internaciones prolongadas, por causas médicas, y con bajos requerimientos en las categorías sanatoriales especificadas.</t>
    </r>
    <r>
      <rPr>
        <b/>
        <sz val="9"/>
        <rFont val="Arial"/>
        <family val="2"/>
      </rPr>
      <t xml:space="preserve"> </t>
    </r>
    <r>
      <rPr>
        <sz val="9"/>
        <rFont val="Arial"/>
        <family val="2"/>
      </rPr>
      <t>Este módulo no podrá ser usado como un adicional, excepto seguido a un Fuera de Módulo Clínico o Quirúrgico o en aquellas internaciones cuya valorización sea por día.</t>
    </r>
  </si>
  <si>
    <t>B</t>
  </si>
  <si>
    <t>MPC 1</t>
  </si>
  <si>
    <t>MODULO DE PACIENTE CRÍTICO ALTA COMPLEJIDAD</t>
  </si>
  <si>
    <t>Para pacientes de cualquier edad que se encuentra en estado crítico con fallas multiorgánicas o multisistémicas con  posibilidad de recuperación total o parcial, que necesitan para su supervivencia  de servicios integrales de atención médica y de enfermería en forma permanente y constante. Además de equipos e instrumental que aseguren el adecuado control del tratamiento del paciente. OTORGABLE A PACIENTES QUE ESTÉN EN ARM INVASIVA COMO UNICO CRITERIO O EN SU DEFECTO QUE CUMPLAN CON 4 (CUATRO) DE LOS SIGUIENTES CRITERIOS: 1- Drogas vasopresoras 2- Reintervenciones quirúrgicas (Criterio válido por 4 días) 3- Hemodiálisis en agudo 4- Alimentación parenteral 5- Alimentación enteral 6- ATB incluidos en módulos pero de alto valor y a dosis plenas 7- Necesidad de reiterados estudios de alta complejidad 8- Monitoreo hemodinámico 9- Punción percutánea diagnóstica/terapuetica guiadas por ECO/TAC 10 - ARM no invasiva o CPAP. Cumplidos los criterios descriptos deberá ser denunciado dentro de las 24 Hs. Requieren autorización del MAT y ratificación por parte del CUC.</t>
  </si>
  <si>
    <t>MPC 2</t>
  </si>
  <si>
    <t>MODULO DE PACIENTE CRÍTICO MEDIA COMPLEJIDAD</t>
  </si>
  <si>
    <r>
      <t xml:space="preserve">Para el caso de </t>
    </r>
    <r>
      <rPr>
        <b/>
        <sz val="9"/>
        <rFont val="Arial"/>
        <family val="2"/>
      </rPr>
      <t>patologías que excedan el marco del módulo,</t>
    </r>
    <r>
      <rPr>
        <sz val="9"/>
        <rFont val="Arial"/>
        <family val="2"/>
      </rPr>
      <t xml:space="preserve"> con autorización del MEDICO AUDITOR EN TERRENO (MAT) y convalidados por el Centro Único Coordinador  (CUC). Para pacientes internados en Areas de Cuidados Intensivos, con inestabilidad hemodínamica, que requieran,   para su </t>
    </r>
    <r>
      <rPr>
        <b/>
        <sz val="9"/>
        <rFont val="Arial"/>
        <family val="2"/>
      </rPr>
      <t xml:space="preserve">tratamiento de drogas vasopresoras </t>
    </r>
    <r>
      <rPr>
        <sz val="9"/>
        <rFont val="Arial"/>
        <family val="2"/>
      </rPr>
      <t xml:space="preserve">COMO UNICO CRITERIO. O EN SU DEFECTO QUE CUMPLAN CON 2 (DOS) DE LOS SIGUIENTES CRITERIOS: 1- Reintervenciones quirúrgicas (Criterio válido por 4 días) 2- Hemodiálisis en agudo 3- Alimentación parenteral 4- Alimentación enteral 5- ATB incluidos en módulos pero de alto valor y a dosis plenas 6- Necesidad de reiterados estudios de alta complejidad 7- Monitoreo hemodinámico 8- Punción percutánea diagnóstica/terapuetica guiadas por ECO/TAC 9 - ARM no invasiva o CPAP </t>
    </r>
  </si>
  <si>
    <t>ESPRO</t>
  </si>
  <si>
    <t>ESPERA DE PROTESIS</t>
  </si>
  <si>
    <t>I-II-III-IV</t>
  </si>
  <si>
    <t>Con autorización del MAT, desde la recepción por parte del IOMA de la solicitud del material de osteosíntesis con toda la documentación respaldatoria que es norma y hasta el día de su autorización por parte del IOMA</t>
  </si>
  <si>
    <t>CARDIO VASCULAR  (CV)</t>
  </si>
  <si>
    <t>CV1</t>
  </si>
  <si>
    <t>DOLORPRECORDIAL PRESUNTAMENTE ISQUEMICO</t>
  </si>
  <si>
    <t>Para la evaluación inicial del dolor precordial de probable origen isquémico. Si se diagnostican IAM o angina de pecho inestable y el paciente continúa internado en el mismo prestador debe anularse este módulo y otorgarse el correspondiente; si el paciente es dado de alta en las primeras 24hs. o derivado continúa su vigencia.</t>
  </si>
  <si>
    <t>CV 2</t>
  </si>
  <si>
    <t>IAM</t>
  </si>
  <si>
    <r>
      <t>Para los pacientes internados en UC con  demostración de IAM por dos de los siguientes: clínica, ECG y enzimas.</t>
    </r>
    <r>
      <rPr>
        <b/>
        <sz val="9"/>
        <rFont val="Arial"/>
        <family val="2"/>
      </rPr>
      <t>Deben realizarse estudios pre-alta para estratificacion de riesgo, los cuales deben constar en la H.C.</t>
    </r>
  </si>
  <si>
    <t>CV3</t>
  </si>
  <si>
    <t>IAM COMPLICADO</t>
  </si>
  <si>
    <r>
      <t>Sólo con verificación del MAT, en los casos de: a)Fallo del ventrículo izquierdo que requiera monitoreo hemodinámico y apoyo inotrópico.b)Taquicardia ventricular sostenida y recurrente que impida el alta de la unidad coronaria.c)Bloqueo aurículo ventricular completo con  colocación de marcapaso transitorio.</t>
    </r>
    <r>
      <rPr>
        <b/>
        <sz val="9"/>
        <rFont val="Arial"/>
        <family val="2"/>
      </rPr>
      <t>d)Complicaciones médicas (neumonía, EPOC reagudizado, insuficiencia renal aguda, tromboembolismo, etc.).</t>
    </r>
  </si>
  <si>
    <t>CV4</t>
  </si>
  <si>
    <t>INSUFICIENCIA CARDIACA DESCOMPENSADA</t>
  </si>
  <si>
    <t>II-III-IV</t>
  </si>
  <si>
    <t>Para ser otorgado en los casos de fallo ventricular que, por su severidad (clase funcional  III-IV), y/o por el estado clínico, y/o por la patología asociada, deban ser internados. E.A.P.</t>
  </si>
  <si>
    <t>M</t>
  </si>
  <si>
    <t>CV4A</t>
  </si>
  <si>
    <t xml:space="preserve"> A partir del 5° día. Sólo con verificacion del MAT  Para ser otorgado a pacientes que continúen internados con signos de I.C.</t>
  </si>
  <si>
    <t>CV5</t>
  </si>
  <si>
    <t xml:space="preserve">INSUFICIENCIA CARDIACA GRAVE EN UTI  </t>
  </si>
  <si>
    <r>
      <t>Para los casos de fallo agudo y grave del VI con las consiguientes insuficiencia respiratoria y/o fallo anterógrado, en tratamiento ev. con inotrópicos o vasodilatadores (monitoreo hemodinámico</t>
    </r>
    <r>
      <rPr>
        <b/>
        <u/>
        <sz val="9"/>
        <rFont val="Arial"/>
        <family val="2"/>
      </rPr>
      <t>)</t>
    </r>
    <r>
      <rPr>
        <sz val="9"/>
        <rFont val="Arial"/>
        <family val="2"/>
      </rPr>
      <t xml:space="preserve">.  Sólo con verificación del MAT </t>
    </r>
  </si>
  <si>
    <t>CV 6</t>
  </si>
  <si>
    <t>ANGINA DE PECHO</t>
  </si>
  <si>
    <t>Para los cuadros de angina de pecho actual que no llegan a cumplir las normas del módulo de angina inestable pero que, por su severidad, la localización ECG de las alteraciones, la presencia de patologías acompañantes graves o el mal estado clínico, requieren internación para su tratamiento.</t>
  </si>
  <si>
    <t>CV 7</t>
  </si>
  <si>
    <t>ANGINA INESTABLE CON CAPACIDAD F III-IV O DOLOR DE REPOSO</t>
  </si>
  <si>
    <t>Sólo con verificación del diagnóstico por MAT. Para otorgar a los pacientes internados en UC, con angina de pecho III-IV o dolor en reposo, que requieran terapéutica intensiva y/o estudios angiográficos o isotópicos de urgencia con el fin de determinar la necesidad de revascularización.</t>
  </si>
  <si>
    <t>CV 8</t>
  </si>
  <si>
    <t xml:space="preserve">ARRITMIA  CARDÍACA AGUDA  </t>
  </si>
  <si>
    <t>Para otorgar a los pacientes con arritmia supraventricular aguda que, por su alta respuesta ventricular, requieran internación y monitoreo.</t>
  </si>
  <si>
    <t>CV 9</t>
  </si>
  <si>
    <t>ARRITMIA CARDIACA GRAVE</t>
  </si>
  <si>
    <t>Pacientes con arritmias ventriculares o supraventricularres refractarias que requieren cardioversión eléctrica o que presentan inestabilidad hemodinámica  y/o eléctrica a pesar del tratamiento adecuado.</t>
  </si>
  <si>
    <t>CV  10</t>
  </si>
  <si>
    <t>EMERGENCIA HIPERTENSIVA</t>
  </si>
  <si>
    <t>Sólo con verificación de la patología por MAT. Para HA cursando con encefalopatía hipertensiva, exceso de catecolaminas o disección aórtica ya que el resto de las situaciones se contemplan en los módulos respectivos (insuficiencia cardíaca aguda, angina de pecho inestable, IAM, ACV, cirugía coronaria, toxemia).</t>
  </si>
  <si>
    <t>CV 11</t>
  </si>
  <si>
    <t>TROMBOSIS VENOSA PROFUNDA (TVP)</t>
  </si>
  <si>
    <t>Para la trombosis venosa profunda aguda demostrada objetivamente (doppler, pletismografía, venografía, etc.) que, por su riesgo de TEP, requiera internación para el tratamiento (usualmente anticoagulación).</t>
  </si>
  <si>
    <t>CV 11A</t>
  </si>
  <si>
    <t>ADICIONAL TVP</t>
  </si>
  <si>
    <t>Sólo con autorización del MAT, luego del  5º día, y ante TVP ileofemoral demostrada.</t>
  </si>
  <si>
    <t>CV 12</t>
  </si>
  <si>
    <t>TROMBOEMBOLISMO PULMONAR (TEP)</t>
  </si>
  <si>
    <t>Sólo con verificación de la patología por MAT con elementos objetivos (centellograma o angiografía, TAC helicoidal o de alta resolución) y tratamiento compatible con TEP (anticoagulación, trombolisis o interrupción de la cava).</t>
  </si>
  <si>
    <t>CV 12A</t>
  </si>
  <si>
    <t>ADICIONAL  TEP</t>
  </si>
  <si>
    <t xml:space="preserve">Sólo con autorización del MAT, luego del  8º día,  y ante a)embolismo recurrente a pesar de una adecuada anticoagulación b)ventilación asistida c)shock persistente </t>
  </si>
  <si>
    <t>CV 12B</t>
  </si>
  <si>
    <t>Adicional por Tromboliticos</t>
  </si>
  <si>
    <t>PIE</t>
  </si>
  <si>
    <t>CV 13</t>
  </si>
  <si>
    <t>ANGOR INESTABLE ASOCIADO A ANGIOPLASTÍA</t>
  </si>
  <si>
    <t>Paciente con angor inestable asociado a angioplastía. Sólo con  verificación de la patología por MAT con elementos objetivos.</t>
  </si>
  <si>
    <t>CV 14</t>
  </si>
  <si>
    <t>BLOQUEO AV DE ALTO GRADO.</t>
  </si>
  <si>
    <t>Bloqueo AV con apoyo cronotrópico o marcapasos transitorio hasta la colocación de marcapasos definitivo.</t>
  </si>
  <si>
    <t>NEUROLOGÍA (SN)</t>
  </si>
  <si>
    <t>SN1</t>
  </si>
  <si>
    <t xml:space="preserve">A.I.T. </t>
  </si>
  <si>
    <t>Debe adjudicarse a los pacientes con TAC que presentaron, al ingreso, signos de foco que desaparecieron o en los que persiste un mínimo grado de paresia. Quienes tuvieron signos de foco hace más de 24 hs. y se recuperaron  no están comprendidos en este módulo.Se requiere eco doppler de vasos de cuello y ecocardiograma</t>
  </si>
  <si>
    <t>SN2</t>
  </si>
  <si>
    <t>ATENCIÓN INICIAL ACVA</t>
  </si>
  <si>
    <t>I-II</t>
  </si>
  <si>
    <t>Para ser otorgado al  establecimiento que recibe al paciente con ACV agudo y lo deriva a un Centro de mayor complejidad.</t>
  </si>
  <si>
    <t>SN 3</t>
  </si>
  <si>
    <t xml:space="preserve">ACVA 1  </t>
  </si>
  <si>
    <t>Para ser otorgado a los pacientes con ACV agudo, vigiles y con déficit estable. Confirmación por TC o RMN</t>
  </si>
  <si>
    <t>SN 3 A</t>
  </si>
  <si>
    <t>ADICIONAL ACVA 1</t>
  </si>
  <si>
    <t>A partir del 5° dia, para los pacientes que prolonguen su internación por causas directamente relacionados a co - morbilidades como: diabetes, infección urinaria, IRC, arteriopatía periférica, EPOC severo, cardiopatía isquémica. Con verificación del MAT</t>
  </si>
  <si>
    <t>SN 4</t>
  </si>
  <si>
    <t xml:space="preserve">ACVA  2  </t>
  </si>
  <si>
    <t>Para los pacientes en UTI , en coma por  ACV agudo instalado, con TAC de la internación compatible y sin las características de adjudicación del módulo  ACV1.</t>
  </si>
  <si>
    <t>SN 4A</t>
  </si>
  <si>
    <t>ADICIONAL ACVA 2</t>
  </si>
  <si>
    <t>Sólo con autorización del MAT,  luego del  8º día,  en los casos de coma prolongado que requiera ARM o apoyo hemodinámico a raíz de complicaciones (sepsis, T.E.P., isquemia miocardica, etc.)</t>
  </si>
  <si>
    <t>Por día</t>
  </si>
  <si>
    <t>SN 4B</t>
  </si>
  <si>
    <t>Sólo con autorización del MAT,  luego del  8º día,  en los casos de deterioro de conciencia persistente que requiera manejo activo de la via aerea y/o alimentación enteral  artificial por trastornos deglutorios y/o tratamiento activo de infecciones intercurrentes</t>
  </si>
  <si>
    <t>SN6</t>
  </si>
  <si>
    <t>ESTADO DE MAL EPILÉPTICO</t>
  </si>
  <si>
    <t>Sólo con verificación de la patología por MAT. Para ser otorgado a los pacientes con crisis convulsivas iterativas que posean tal severidad y/o frecuencia que requieran internación en UTI para tratamiento anticonvulsivante endovenoso o ARM.</t>
  </si>
  <si>
    <t>SN7</t>
  </si>
  <si>
    <t>TCE  MODERADO</t>
  </si>
  <si>
    <t>Para los pacientes que ingresan para observación por lo  menos 48 hs. con Glasgow entre 9 y 13, con TAC</t>
  </si>
  <si>
    <t>SN8</t>
  </si>
  <si>
    <t>TCE GRAVE</t>
  </si>
  <si>
    <r>
      <t xml:space="preserve">Sólo con autorización del MAT, para los pacientes que luego de la reanimación inicial respiratoria y hemodinámica se encuentren con Glasgow </t>
    </r>
    <r>
      <rPr>
        <sz val="9"/>
        <rFont val="Arial"/>
        <family val="2"/>
      </rPr>
      <t>≤</t>
    </r>
    <r>
      <rPr>
        <sz val="9"/>
        <rFont val="Arial"/>
        <family val="2"/>
      </rPr>
      <t xml:space="preserve">   8. Glasgow  9-13 y TAC con desplazamiento de línea media, colapso de cisternas o contusiones del polo temporal. Descenso de Glasgow a 8 en la evolución posterior.Requiere monitoreo de PIC para su adjudicación .Este paciente pasará a FM  cuando no requiera tto. activo del edema cerebral, con  verificación del  MAT.</t>
    </r>
  </si>
  <si>
    <t>SN8A</t>
  </si>
  <si>
    <t>ADICIONAL SENSOR DE PIC</t>
  </si>
  <si>
    <t>Por la utilización del material descartable específico del Sensor de PIC y derecho de uso. Sólo con autorización de MAT. Debe adjuntar los registros de monitoreo para su facturación</t>
  </si>
  <si>
    <t>SISTEMA RESPIRATORIO (SR)</t>
  </si>
  <si>
    <t>SR 1</t>
  </si>
  <si>
    <t xml:space="preserve">NEUMONÍA  </t>
  </si>
  <si>
    <t>Para otorgar a los pacientes con fiebre, infiltrado pulmonar y criterios de internación  (compromiso bilateral, derrame pleural, EPOC, diabetes, insuficiencias cardíaca y renal, desnutrición, inmunocomprometidos, ancianos). Deben haberse realizado investigaciones bacteriológicas (esputo y/o hemocultivos y/o líquido pleural) y un esquema de tratamiento empírico reconocido o dirigido por los hallazgos bacteriológicos. Excluye explícitamente a la bronquitis aguda y a las neumonías extrahospitalarias por gérmenes habituales en huéspedes jóvenes inmunocompetentes tratables por vía oral.</t>
  </si>
  <si>
    <t>SR 1A</t>
  </si>
  <si>
    <t>ADICIONAL NEUMONÍA</t>
  </si>
  <si>
    <t xml:space="preserve">Sólo con autorización del MAT, a partir del del 5to día, en los casos de bilateralidad, condiciones médicas asociadas, derrame pleural que requiera drenaje con tubo, pO2 persistentemente baja (&lt; 60 mm Hg  en pacientes sin hipoxemia crónica) u otros signos de insuficiencia respiratoria que obliguen a su permanencia en la UTI, siempre que el tratamiento ATB se ajuste a uno de los esquemas empíricos aceptados o esté dirigido por los hallazgos bacteriológicos. </t>
  </si>
  <si>
    <t>SR 2</t>
  </si>
  <si>
    <t>INSUFICIENCIA RESPIRATORIA AGUDA GRAVE</t>
  </si>
  <si>
    <t>Sólo con verificación de la patología por MAT. Para ser otorgado exclusivamente en aquellos casos en los que la gravedad del fallo respiratorio hace necesario ARM y/o la estadía prolongada en la UTI.</t>
  </si>
  <si>
    <t>SR 2A</t>
  </si>
  <si>
    <t xml:space="preserve">ADICIONAL INSUFICIENCIA RESPIRATORIA AGUDA  </t>
  </si>
  <si>
    <t>Sólo con autorización del MAT,  luego del  6º día,  en los casos de: a)ventilación mecánica prolongada b)complicaciones médicas c)falla multiorgánica asociada</t>
  </si>
  <si>
    <t>SR 3</t>
  </si>
  <si>
    <t>ASMA MODERADO</t>
  </si>
  <si>
    <t>Para ser asignado en aquellos casos en los que, por no mejorar los indicadores clínicos y/o espirométricos, a pesar de acreditar un tratamiento correcto en la sala de guardia, existen alteraciones de tal magnitud que justifican la internación para la continuidad del tratamiento y la observación. Excluye explícitamente a los pacientes que mejoraron luego de las nebulizaciones en la sala de guardia.</t>
  </si>
  <si>
    <t>SR 4</t>
  </si>
  <si>
    <t xml:space="preserve">ASMA  GRAVE. EPOC REAGUDIZADO  </t>
  </si>
  <si>
    <t xml:space="preserve">Para las descompensaciones agudas severas de estas patologías de suficiente magnitud como para requerir el  ingreso a la UTI, o que no hallan respondido a un correcto tratamiento efectuado en la sala de guardia o en el piso de internación. Deben contar con evaluación espirométrica o de flujos pico, de gases en sangre, y de las principales causas de descompensación. </t>
  </si>
  <si>
    <t>GASTROENTEROLOGÍA (GE)</t>
  </si>
  <si>
    <t>GE 1</t>
  </si>
  <si>
    <t>PATOLOGÍA INFLAMATORIA AGUDA - ABDOMINO-PELVIANA</t>
  </si>
  <si>
    <r>
      <t>Sólo con autorización del MAT para los casos de patologías inflamatorias agudas abdomino-pelvianas resueltas con tratamiento médico (incluye colecistitis, diverticulitis, EPI, etc.). Que requieran estudio y tto. ATB E.V.</t>
    </r>
    <r>
      <rPr>
        <u/>
        <sz val="9"/>
        <rFont val="Arial"/>
        <family val="2"/>
      </rPr>
      <t xml:space="preserve"> </t>
    </r>
    <r>
      <rPr>
        <sz val="9"/>
        <rFont val="Arial"/>
        <family val="2"/>
      </rPr>
      <t>Si la patología es solucionada quirúrgicamente debe anularse este módulo y otorgarse el módulo quirúrgico correspondiente</t>
    </r>
    <r>
      <rPr>
        <u/>
        <sz val="9"/>
        <rFont val="Arial"/>
        <family val="2"/>
      </rPr>
      <t>.</t>
    </r>
    <r>
      <rPr>
        <sz val="9"/>
        <rFont val="Arial"/>
        <family val="2"/>
      </rPr>
      <t xml:space="preserve"> Deben excluirse los cólicos hepáticos y renal que corresponden a urgencias de internación breve y las situaciones de dolor abdominal crónico  que  requieren  estudios complementarios ambulatorios.</t>
    </r>
  </si>
  <si>
    <t>GE 2</t>
  </si>
  <si>
    <t>SUBOCLUSION INTESTINAL</t>
  </si>
  <si>
    <t xml:space="preserve">Sólo con autorización del MAT para cuadros que, por su repercusión y persistencia, de más de 48 hs.deban ser internados para estudios (Rx, ECO o TAC, medio interno) y tratamiento endovenoso. </t>
  </si>
  <si>
    <t>GE 3</t>
  </si>
  <si>
    <t>HEMORRAGIA DIGESTIVA SIN DESCOMPENSACIÓN HEMODINÁMICA</t>
  </si>
  <si>
    <t>Para ser otorgado en los casos en los que la severidad de la anemia, y/o el mal estado clínico, y/o las patologías acompañantes graves justifiquen la internación. Excluye a los enfermos que sólo serán sometidos a estudio endoscópico. Si el paciente ya cuenta con diagnóstico endoscópico y sólo será transfundido corresponde el módulo de transfusión por anemia grave.</t>
  </si>
  <si>
    <t>GE 4</t>
  </si>
  <si>
    <t xml:space="preserve">HEMORRAGIA DIGESTIVA  ALTA CON DESCOMPENSACIÓN HEMODINÁMICA </t>
  </si>
  <si>
    <t>Sólo con verificación de la patología por MAT  y para otorgar a los pacientes con  signos de sangrado activo profuso y datos de inestabilidad hemodinámica que requieren internación en UTI para ser compensados.</t>
  </si>
  <si>
    <t>GE 5</t>
  </si>
  <si>
    <t xml:space="preserve">HEMORRAGIA DIGESTIVA BAJA CON DESCOMPENSACIÓN HEMODINÁMICA  </t>
  </si>
  <si>
    <t>Sólo con verificación de la patología por MAT  y para otorgar cuando, a los signos de sangrado activo profuso, se asocian datos de inestabilidad hemodinámica que requieren el ingreso a UTI para ser compensados.</t>
  </si>
  <si>
    <t>GE 6</t>
  </si>
  <si>
    <t>PANCREATITIS AGUDA EDEMATOSA</t>
  </si>
  <si>
    <t>Definida por los hallazgos clínicos, del  laboratorio y la TAC</t>
  </si>
  <si>
    <t>GE 7</t>
  </si>
  <si>
    <t xml:space="preserve">PANCREATITIS AGUDA NECRÓTICO-HEMORRÁGICA  </t>
  </si>
  <si>
    <t>Sólo con verificación del diagnóstico por M.AT.  Debe otorgarse para los casos de pancreatitis necrohemorrágica atendidos en la UTI y objetivados  por TAC.</t>
  </si>
  <si>
    <t>GE 7A</t>
  </si>
  <si>
    <t>ADICIONAL PANCREATITIS AGUDA  NECRÓTICO-HEMORRÁGICA</t>
  </si>
  <si>
    <t>Sólo con verificación del MAT, luego del 8º día, en los casos de mala evolución, abscesos o colecciones objetivados por TAC que requieran drenaje percutáneo o nutrición parenteral completa más allá del 10º día. Los procedimientos de drenaje percutáneo están excluidos del módulo y deben ser considerados adicionales.</t>
  </si>
  <si>
    <t>GE 8</t>
  </si>
  <si>
    <t xml:space="preserve">HEPATOPATÍA CRÓNICA DESCOMPENSADA </t>
  </si>
  <si>
    <t xml:space="preserve">II-III-IV  </t>
  </si>
  <si>
    <t>Para otorgar a los pacientes con encefalopatía hepática aguda (cambios objetivables de las funciones intelectuales en los últimos 15 días), sin coma, y que requieran internación para medidas terapéuticas que no puedan realizarse en forma ambulatoria o con SAE refractario al tratamiento. Todos los pacientes deberán contar con  medidas objetivas de la función  hepática y evaluación hidroelectrolítica.</t>
  </si>
  <si>
    <t>GE 9</t>
  </si>
  <si>
    <t>COMA HEPÁTICO</t>
  </si>
  <si>
    <t>Sólo con verificación de la patología por MAT. Para asignar a los pacientes internados en la UTI en coma por insuficiencia hepática. Todos los pacientes deberán contar con  medidas objetivas de la función  hepática.</t>
  </si>
  <si>
    <t>GE 9A</t>
  </si>
  <si>
    <t>ADICIONAL COMA HEPÁTICO</t>
  </si>
  <si>
    <t xml:space="preserve">Sólo con autorización del MAT,  luego del  5º día, en los casos de encefalopatía grados III-IV a pesar de adecuado tratamiento, hemorragia digestiva, trastornos hidroelectrolíticos graves (hiponatremia, síndrome hepatorrenal) o complicaciones médicas. </t>
  </si>
  <si>
    <t>GE  10</t>
  </si>
  <si>
    <t>SINDROME ASCITICO EDEMATOSO</t>
  </si>
  <si>
    <t xml:space="preserve">Para  aquellos pacientes que ingresan para punción abdominal y evacuación de ascitis refractaria al tratamiento y/o por metástasis peritoneal. </t>
  </si>
  <si>
    <t>NEFROUROLOGÍA (NU)</t>
  </si>
  <si>
    <t>NU 1</t>
  </si>
  <si>
    <t>IRA</t>
  </si>
  <si>
    <t>Para los pacientes cuyo principal diagnóstico sea IRA y que no requieran hemodiálisis. Los enfermos deberán contar con pruebas de la función renal, ecografía e ionogramas en sangre y orina.</t>
  </si>
  <si>
    <t xml:space="preserve">NU 2  </t>
  </si>
  <si>
    <t>IRA CON HEMODIÁLISIS</t>
  </si>
  <si>
    <t xml:space="preserve">Para los pacientes con IRA que requieren diálisis por sobrecarga de volumen, alteraciones electrolíticas, síntomas urémicos, etc. La hemodiálisis se encuentra incluida en el módulo hasta cinco sesiones. Si se realizan más sesiones debe considerarse la internación como fuera de módulo desde su inicio. Los enfermos deberán contar con pruebas de la función renal, ecografía e ionogramas en sangre y orina. Incluye catéter doble lumen y su colocación.  </t>
  </si>
  <si>
    <t>NU 3</t>
  </si>
  <si>
    <t>PIELONEFRITIS AGUDA SEVERA COMPLICADA</t>
  </si>
  <si>
    <t>Embarazo o paciente de más de 70 años c/ diabetes,  y/o obstrucción severa de la vía urinaria, y/o litiasis renal, y/o compromiso del estado general demostrado c/  laboratorio (medio interno, gases en sangre, índices de función renal y/o bacteriemia) y que requieran tratamiento ATB endovenoso.</t>
  </si>
  <si>
    <t>DIABETES MELLITUS (DM)</t>
  </si>
  <si>
    <t xml:space="preserve">  </t>
  </si>
  <si>
    <t>DM1</t>
  </si>
  <si>
    <t>ESTADO HIPEROSMOLAR</t>
  </si>
  <si>
    <t>Para los cuadros osmolares agudos que ponen en riesgo la vida y que necesitan para su adecuado tratamiento internación, hidratación parenteral, insulinoterapia. Requiere estudio del estado hidroelectrolítico, función renal y monitoreo estricto de la glucemia.</t>
  </si>
  <si>
    <t>DM 2</t>
  </si>
  <si>
    <t>CETOACIDOSIS DIABETICA</t>
  </si>
  <si>
    <t>Para los pacientes en cetoacidosis diabética que requieran, por la gravedad del cuadro, internación en la UTI. Los pacientes deberán estar en tratamiento con insulina y contar con evaluación del estado ácido base, monitoreo de la glucemia y estudios destinados a descartar los principales factores desencadenantes.</t>
  </si>
  <si>
    <t>DM 3</t>
  </si>
  <si>
    <t>PIE DIABÉTICO DE TRATAMIENTO CLÍNICO</t>
  </si>
  <si>
    <t>Para los que presentan grado III o más, que requieran medicación E.V. Las cirugías menores (drenajes, toilette, biopsia ósea, etc.), están incluidas en éste módulo. Deberán contar con cultivos, monitoreo de la glucemia y adecuado tratamiento antibiótico.</t>
  </si>
  <si>
    <t>DM 4</t>
  </si>
  <si>
    <t>DESCOMPENSACION DIABETICA</t>
  </si>
  <si>
    <t>Para  aquellos pacientes que requieran internación por descompensación metabólica, no requieren UTI o para evaluación diabetológica, o ajuste en la utilización de insulina..</t>
  </si>
  <si>
    <r>
      <t>ONCOLOGÍA (ON)</t>
    </r>
    <r>
      <rPr>
        <sz val="9"/>
        <rFont val="Arial"/>
        <family val="2"/>
      </rPr>
      <t xml:space="preserve"> </t>
    </r>
  </si>
  <si>
    <t>Deberá adjuntarse hoja de conformidad del afiliado por dia</t>
  </si>
  <si>
    <t>ON 1</t>
  </si>
  <si>
    <t>MODULO ONCOLÓGICO  PARA PACIENTES CON INTERNACION</t>
  </si>
  <si>
    <t xml:space="preserve">Para esquemas quimioterápicos de un día. Para esquemas de quimioterapia que superen los 5 días se otorgará este modulo por la cantidad de dìas que se requieran </t>
  </si>
  <si>
    <t>ON 2</t>
  </si>
  <si>
    <t>Para esquemas quimioterápicos de dos días.</t>
  </si>
  <si>
    <t>ON 3</t>
  </si>
  <si>
    <t>Para esquemas quimioterápicos de tres días.</t>
  </si>
  <si>
    <t>ON 4</t>
  </si>
  <si>
    <t>Sólo con verificación de la patología por MAT, para esquemas quimioterápicos de cuatro o cinco días.</t>
  </si>
  <si>
    <t>4-5 dias</t>
  </si>
  <si>
    <t>ON6</t>
  </si>
  <si>
    <t>TRANSFUSIÓN POR ANEMIA GRAVE</t>
  </si>
  <si>
    <t>Para pacientes que se internan con Anemia grave que requieren transfusión de hemoderivados. Se reconecen por separado las Unidades de Hemoderivados.</t>
  </si>
  <si>
    <t>ON 7</t>
  </si>
  <si>
    <t xml:space="preserve">MODULO BREVE PARA INSTILACION DE DROGAS </t>
  </si>
  <si>
    <t>Quimioterapia Breve (menos de 3 hs.).Tratamiento coadyuvantes (Pamidronatos). Service de cateter. . Quimioterapia endocavitaria. Terapias endovenosas breves programadas. No podrá adicionarse al ON 5</t>
  </si>
  <si>
    <r>
      <t>URGENCIAS DE INTERNACIÓN TRANSITORIA (UT)</t>
    </r>
    <r>
      <rPr>
        <sz val="9"/>
        <rFont val="Arial"/>
        <family val="2"/>
      </rPr>
      <t xml:space="preserve"> </t>
    </r>
  </si>
  <si>
    <t>(Abarca a las patologías de baja y mediana complejidad habitualmente resueltas dentro de las 24 hs. de internación en piso)</t>
  </si>
  <si>
    <t>UT 1</t>
  </si>
  <si>
    <t>RECUPERACIÓN POSTANESTÉSICA</t>
  </si>
  <si>
    <t>Para estudios diagnósticos que requieran anestesia general en menores de 12 años, o que presenten complicaciones que justifiquen períodos de recuperación de más de 6 hs. (arritmias, depresión del sensorio).</t>
  </si>
  <si>
    <t>UT 2</t>
  </si>
  <si>
    <t>CRISIS HIPERTENSIVA</t>
  </si>
  <si>
    <t>Para HTA muy severa que ingresa para control y tratamiento y que se resuelve en 24 hs.</t>
  </si>
  <si>
    <t>UT 3</t>
  </si>
  <si>
    <t>CRISIS ASMÁTICA</t>
  </si>
  <si>
    <t>Para cuadros resueltos en 24 hs. con tratamiento convencional</t>
  </si>
  <si>
    <t>UT 4</t>
  </si>
  <si>
    <t>OBSERVACIÓN CLÍNICA</t>
  </si>
  <si>
    <t>Para pacientes que ingresan al piso con patologías agudas sin diagnóstico definido y que, luego de observación y estudio, egresan sin que se halla realizado terapéutica efectiva de una afección conocida.</t>
  </si>
  <si>
    <t>UT 5</t>
  </si>
  <si>
    <t>RETENCIÓN AGUDA DE ORINA</t>
  </si>
  <si>
    <t>UT 6</t>
  </si>
  <si>
    <t>PERDIDA DE CONOCIMIENTO NO TRAUMÁTICA</t>
  </si>
  <si>
    <t>Paciente con perdida de conocimiento no traumática, sin foco con menos de 6hs. de evolución y que no puede ser definido dentro de otras patologías. Si se fija un cuadro específico debe otorgarse el módulo correspondiente.</t>
  </si>
  <si>
    <t>UT 7</t>
  </si>
  <si>
    <t>REACCIONES ADVERSAS  AGUDAS A MEDICAMENTOS</t>
  </si>
  <si>
    <t xml:space="preserve">Para asignar a pacientes con anafilaxia, edema angioneurótico, laringo o broncoespasmo, alteraciones metabólicas (hiper-hipokalemia, acidosis, hipercalcemia, etc.), hipotensión, etc., provocadas por el uso de medicamentos y que requieran internación para observación y tratamiento parenteral.   </t>
  </si>
  <si>
    <t>UT 8</t>
  </si>
  <si>
    <t>MODULO DE ATENCIÓN EN GUARDIA</t>
  </si>
  <si>
    <t>Para aquellos cuadros que no cumplan con los criterios de internación pero que requieran de una observación de más de dos horas, estudios de laboratorio, ECG, nebulizaciones y/o diagnóstico por imágenes. Incluye radiología simple, laboratorio mínimo básico, derechos sanatoriales, medicación del botiquín de urgencias (antihipertensivos, analgésicos, antiespasmódicos, antialérgicos, soluciones parenterales, etc.),  material descartable.</t>
  </si>
  <si>
    <t>UT 9</t>
  </si>
  <si>
    <t>MODULO DE ANESTESIA PARA PROCEDIMIENTOS DIAGNOSTICOS Y TERAPEUTICOS DE BAJA COMPLEJIDAD</t>
  </si>
  <si>
    <t>Procedimientos diagnósticos y terapúeticos ambulatorios de baja complejidad que requieran anestesia general realizados en ámbito sanatorial (broncoscopías, endoscopías digestivas, punción biopsia de órganos sólidos, tratamiento de dolor por pución espinal, histeroscopia diagnóstica) Practicas odontologicas que requieran Anestesia General</t>
  </si>
  <si>
    <t>URGENCIAS DE INTERNACIÓN BREVE (UB)</t>
  </si>
  <si>
    <t>UB 1</t>
  </si>
  <si>
    <t>SÍNDROME MENÍNGEO</t>
  </si>
  <si>
    <t>Para realizar PL, estudio del líquido y observación, debe adjuntarse protocolo del estudio del  LCR</t>
  </si>
  <si>
    <t>UB 2</t>
  </si>
  <si>
    <t>CÓLICO BILIAR</t>
  </si>
  <si>
    <t xml:space="preserve">Para los casos de suficiente intensidad que requieran internación para tratamiento parenteral </t>
  </si>
  <si>
    <t>UB 3</t>
  </si>
  <si>
    <t>CÓLICO RENAL</t>
  </si>
  <si>
    <t>Para los casos de suficiente intensidad que requieran internación para tratamiento parenteral. Debe ser estudiado por lo menos con Rx simple de arbol urinario.</t>
  </si>
  <si>
    <t>UB 4</t>
  </si>
  <si>
    <t>SOSPECHA DE SEPSIS</t>
  </si>
  <si>
    <t>Para los casos definidos dentro de las 48 hs. con dos o más de los siguientes: fiebre &gt;38ºC, FR &gt;20/min, leucocitos &gt;12.000 o &lt;4.000/cm3, FC &gt;90/min  o  pCO2 &lt;32 mmHg. Si se confirma sepsis o se halla el foco, debe cambiarse al módulo correspondiente</t>
  </si>
  <si>
    <t>UB 5</t>
  </si>
  <si>
    <t>LUMBALGIA INVALIDANTE</t>
  </si>
  <si>
    <t>Para los enfermos con severa lumbalgia aguda, que impida deambular y requiera medicación parenteral. Los pacientes con lumbalgia crónica sin las características clínicas mencionadas, o aquellos que ingresan sólo para estudio, están excluidos de este módulo.</t>
  </si>
  <si>
    <t>UB 6</t>
  </si>
  <si>
    <t>TRAUMATISMO CRANEOENCEFÁLICO LEVE</t>
  </si>
  <si>
    <t>Para los pacientes que ingresan para observación de al menos 48 hs.por presentar TCE con Glasgow &gt; 13.</t>
  </si>
  <si>
    <t>UB 7</t>
  </si>
  <si>
    <t>SÍNDROME CONVULSIVO</t>
  </si>
  <si>
    <t>Para otorgar a los pacientes con episodio convulsivo actual, no iterativo, para su atención en piso. Quienes presentaron un síndrome convulsivo hace más de 24 hs. no están comprendidos en este módulo.</t>
  </si>
  <si>
    <t>UB 8</t>
  </si>
  <si>
    <t>HIPERGLUCEMIA</t>
  </si>
  <si>
    <t>Para pacientes con glucemias &gt;250 mg/dL y que requieren internación para monitoreo de la glucemia y tratamiento intensificado con insulina</t>
  </si>
  <si>
    <t>UB 9</t>
  </si>
  <si>
    <t>HIPOGLUCEMIA</t>
  </si>
  <si>
    <t>Para crisis hopoglucémica aguda con deterioro del sensorio y que requiere solución dextrosada parenteral</t>
  </si>
  <si>
    <t>UB 10</t>
  </si>
  <si>
    <t>DESHIDRATACIÓN</t>
  </si>
  <si>
    <t>Para los casos en los que exista deshidratación con imposibilidad de rehidratación oral, o que haya provocado deterioros del sensorio, de la función renal  o repercusión hemodinámica.</t>
  </si>
  <si>
    <t>EMERGENCIAS EN UTI ADULTOS (EA)</t>
  </si>
  <si>
    <t>EA 1</t>
  </si>
  <si>
    <t>PATOLOGÍA CRÍTICA DE EVOLUCIÓN RÁPIDA 1</t>
  </si>
  <si>
    <t>Destinado a aquellos pacientes que ingresan a la UTI por diversas patologías agudas graves y que fallecen o son derivados a centros de mayor complejidad dentro de las primeras 48 hs.</t>
  </si>
  <si>
    <t>EA 2</t>
  </si>
  <si>
    <t>PATOLOGÍA CRÍTICA DE EVOLUCIÓN RÁPIDA  2</t>
  </si>
  <si>
    <t>Destinado a aquellos pacientes que ingresan a la UTI por diversas patologías agudas graves y que fallecen o son derivados a centros de mayor complejidad dentro de las primeras 72 hs.</t>
  </si>
  <si>
    <t>EA 3</t>
  </si>
  <si>
    <t>POLITRAUMATISMOS</t>
  </si>
  <si>
    <t>Para pacientes politraumatizados con conpromiso grave de, por lo menos, una gran cavidad más fractura de, por lo menos, un hueso largo. Pago por día de internación autorizado.</t>
  </si>
  <si>
    <t>INFECTOLOGÍA (IN)</t>
  </si>
  <si>
    <t>IN 2</t>
  </si>
  <si>
    <t>MENINGITIS BACTERIANA</t>
  </si>
  <si>
    <t>Para pacientes con diagnóstico confirmado por punción lumbar, con cultivos de LCR, y bajo tratamiento parenteral con un esquema antibiótico reconocido o guiado por los hallazgos bacteriológicos. Los pacientes con deterioro de la conciencia deberán estar en UTI.</t>
  </si>
  <si>
    <t>IN 2A</t>
  </si>
  <si>
    <t>ADICIONAL MENINGITIS BACTERIANA</t>
  </si>
  <si>
    <t xml:space="preserve">Para pacientes en UTI, luego del 7mo. día con cultivos de LCR, y bajo tratamiento parenteral con un esquema antibiótico reconocido o guiado por los hallazgos bacteriológicos y que presenten complicaciones no atribuíbles a  inadecuado tratamiento. Deben contar con TAC. </t>
  </si>
  <si>
    <t>IN 3</t>
  </si>
  <si>
    <t>ENCEFALITIS AGUDA</t>
  </si>
  <si>
    <t>Para pacientes con cuadro clínico y  RMN compatibles. Con tto. EV especifico. Debe enviarse muestra de PCR a laboratorio de referencia.</t>
  </si>
  <si>
    <t>IN 3A</t>
  </si>
  <si>
    <t>ENCEFALITIS AGUDA ADICIONAL</t>
  </si>
  <si>
    <t>A partir del 5º día, con autorización del MAT.</t>
  </si>
  <si>
    <t>IN 4</t>
  </si>
  <si>
    <t>ENDOCARDITIS BACTERIANA  (EB) NO RELACIONADA CON CIRUGÍA CARDIOVASCULAR</t>
  </si>
  <si>
    <r>
      <t>Para pacientes con diagnóstico confirmado con hemocultivo y ecocardiograma y bajo tratamiento parenteral con un esquema antibiótico reconocido o guiado por los hallazgos bacteriológicos. Las insuficiencias valvulares agudas severas deberán derivarse a establecimientos que cuenten con servicios autorizados para  cirugía cardiovascular central.</t>
    </r>
    <r>
      <rPr>
        <b/>
        <sz val="9"/>
        <rFont val="Arial"/>
        <family val="2"/>
      </rPr>
      <t xml:space="preserve"> </t>
    </r>
  </si>
  <si>
    <t>IN 4A1</t>
  </si>
  <si>
    <t>ADICIONAL EB 2da. SEMANA</t>
  </si>
  <si>
    <t>IN 4A2</t>
  </si>
  <si>
    <t>ADICIONAL EB 3ra. SEMANA</t>
  </si>
  <si>
    <t>IN 4A3</t>
  </si>
  <si>
    <t>ADICIONAL EB 4ta. SEMANA Y SUBSIGUIENTES</t>
  </si>
  <si>
    <t>IN 5</t>
  </si>
  <si>
    <t>ERISIPELA-CELULITIS</t>
  </si>
  <si>
    <t>Para pacientes con manifestaciones cutáneas y síntomas generales (fiebre&gt;38ºC, compromiso sistémico) o de ubicación facial, o en huéspedes especiales (diabetes, sd. postflebítico, etc.) que requieren internación para tratamiento parenteral. Excluye explícitamente las lesiones cutáneas pasibles de tratamiento por vía oral.</t>
  </si>
  <si>
    <t>IN 5A</t>
  </si>
  <si>
    <t>ERISIPELA-CELULITIS DE LA CARA</t>
  </si>
  <si>
    <t>Sólo para los casos de Erisipela de la cara y/o Celulitis Necrotizante grave. A partir del 4º día.</t>
  </si>
  <si>
    <t>IN 6</t>
  </si>
  <si>
    <t xml:space="preserve">SEPSIS SEVERA CONFIRMADA   </t>
  </si>
  <si>
    <t>Sólo con verificación del MAT. Para las infecciones agudas y severas con compromiso sistémico que requieran internación en la UTI debido a los fallos hemodinámico con volemia normalizada, renal, hepático, o respiratorio, o que presenten complicaciones hematológicas (CID, trombocitopenia, etc.). Deben haberse realizado investigaciones bacteriológicas (esputo, hemocultivos, urocultivo, y cultivo de todo foco potencial), estudios de las funciones de órganos blanco, y un esquema de tratamiento empírico reconocido o dirigido por los hallazgos bacteriológicos.</t>
  </si>
  <si>
    <t>IN 6A</t>
  </si>
  <si>
    <t>ADICIONAL SEPSIS</t>
  </si>
  <si>
    <t>Sólo con autorización del MAT, para pacientes que continúan en UTI luego del  6º día, en casos de fallo multiorgánico o asistencia respiratoria mecánica. Deben haberse realizado investigaciones bacteriológicas (esputo, hemocultivos, urocultivo, y cultivo de todo foco potencial), estudios de las funciones de órganos blanco, y un esquema de tratamiento empírico reconocido o dirigido por los hallazgos bacteriológicos.</t>
  </si>
  <si>
    <t>IN 7</t>
  </si>
  <si>
    <t>NEUTROPÉNICO FEBRIL</t>
  </si>
  <si>
    <t>Reconocimiento por día autorizado para pacientes con neutropenia crítica de descenso brusco y fiebre (&gt;38ºC)</t>
  </si>
  <si>
    <t>IN 8</t>
  </si>
  <si>
    <t xml:space="preserve">OSTEOMIELITIS-ARTRITIS SÉPTICA </t>
  </si>
  <si>
    <t>Para casos confirmados bacteriológicamente, en tratamiento endovenoso.</t>
  </si>
  <si>
    <t>IN 8A1</t>
  </si>
  <si>
    <t>ADICIONAL OA 2da. SEMANA</t>
  </si>
  <si>
    <t>IN 8A2</t>
  </si>
  <si>
    <t>ADICIONAL OA 3ra. SEMANA</t>
  </si>
  <si>
    <t>IN 8A3</t>
  </si>
  <si>
    <t>ADICIONAL OA 4ta. SEMANA Y SUBSIGUIENTES</t>
  </si>
  <si>
    <t>GINECOLOGÍA Y OBSTETRICIA (GO)</t>
  </si>
  <si>
    <t>GO 1</t>
  </si>
  <si>
    <t xml:space="preserve">AMENAZA DE ABORTO </t>
  </si>
  <si>
    <t>Certificado dentro de las 24 hs. con ECO y laboratorio</t>
  </si>
  <si>
    <t>GO 2</t>
  </si>
  <si>
    <t>COMPLICACIONES DEL 3ER. TRIMESTRE DEL EMBARAZO</t>
  </si>
  <si>
    <t>Amenaza de parto prematuro, hasta las 36 semanas de gestación cumplidas.</t>
  </si>
  <si>
    <t>GO 3</t>
  </si>
  <si>
    <t>COMPLICACIONES DEL 2DO. TRIMESTRE DEL EMBARAZO</t>
  </si>
  <si>
    <t>Para pacientes con complicaciones médicas que requieren internación. Ej: gestosis hipertensiva, infección urinaria, ictericia del embarazo, hemorragia genital, amenaza de parto.</t>
  </si>
  <si>
    <t>SOSTÉN SINTOMÁTICO (SS)</t>
  </si>
  <si>
    <t>SS 0</t>
  </si>
  <si>
    <t>SOSTEN SINTOMATICO BREVE</t>
  </si>
  <si>
    <t>Para pacientes con enfermedades crónicas sin tratamiento específico, que por diversos motivos no puedan ser asistidos en su domicilio, y que reciban tratamiento sintomático hasta 5 días.</t>
  </si>
  <si>
    <t>SS 1</t>
  </si>
  <si>
    <t>SOSTÉN SINTOMÁTICO MENOR  DE 10 DÍAS</t>
  </si>
  <si>
    <t>Para pacientes con enfermedades crónicas sin tratamiento específico, que por diversos motivos no puedan ser asistidos en su domicilio, y que reciban tratamiento sintomático por menos de 10 días.</t>
  </si>
  <si>
    <t>SS 2</t>
  </si>
  <si>
    <t>SOSTÉN SINTOMÁTICO MAYOR de 10 DÍAS</t>
  </si>
  <si>
    <t>Para pacientes con enfermedades crónicas sin tratamiento específico, que por diversos motivos no puedan ser asistidos en su domicilio, y que reciban tratamiento sintomático ENTRE 10 Y 20 DIAS DE INTERNACION</t>
  </si>
  <si>
    <t>SS 3</t>
  </si>
  <si>
    <t>SOSTEN SINTOMATICO MAYOR A 20 DIAS</t>
  </si>
  <si>
    <t>Para aquellos pacientes que por su edad avanzada se compliquen durante su estadía con patologías propias de una internación prolongada (ej. Escaras, alimentación enteral).ENTRE 21 Y 30 DIAS DE INTERNACION</t>
  </si>
  <si>
    <t>TRATAMIENTO DE LAS ENFERMEDADES DE LA TIROIDES (TI)</t>
  </si>
  <si>
    <t>TI 1</t>
  </si>
  <si>
    <t xml:space="preserve">TRATAMIENTO DEL CANCER DE TIROIDES CON YODO RADIOCTIVO </t>
  </si>
  <si>
    <t>Paciente en aislamiento por ingesta de Yodo 131 en dosis  mayores de 100 mCu</t>
  </si>
  <si>
    <t xml:space="preserve">TI 2 </t>
  </si>
  <si>
    <t>CRISIS  TIROTOXICA  GRAVE</t>
  </si>
  <si>
    <t>Paciente que requiere internación en Unidad Terapia Intensiva para control hemodinámico</t>
  </si>
  <si>
    <r>
      <t>CLÍNICA PEDIÁTRICA (CP)</t>
    </r>
    <r>
      <rPr>
        <sz val="9"/>
        <rFont val="Arial"/>
        <family val="2"/>
      </rPr>
      <t xml:space="preserve"> </t>
    </r>
  </si>
  <si>
    <t>Los módulos clínicos pediátricos representa el conjunto de situaciones clínicas más frecuentes en pediatría. Cada módulo tiene un mínimo y un máximo de duración que marcan los límites de estadía del paciente. Si la internación debiera prolongarse por alguna causa justificada podrá tramitarse el adicional correspondiente de acuerdo a la normativa vigente. Se reconocen los medicamentos excluídos según normas vigentes.</t>
  </si>
  <si>
    <t>CP 1</t>
  </si>
  <si>
    <t>BRONCOPATÍA OBSTRUCTIVA – NEUMOPATÍA CANALICULAR</t>
  </si>
  <si>
    <t>Para pacientes que requieren fluidoterapia, oxigenoterapia o que no respondieron al tratamiento ambulatorio</t>
  </si>
  <si>
    <t>CP 1A</t>
  </si>
  <si>
    <t>ADICIONAL CP1</t>
  </si>
  <si>
    <t xml:space="preserve">Sólo con autorización del MAT en los casos en los que la internación debiera prolongarse por encima de los límites establecidos en las condiciones del módulo original (4-7) </t>
  </si>
  <si>
    <t>CP 2</t>
  </si>
  <si>
    <t>CELULITIS BACTERIANA</t>
  </si>
  <si>
    <t>Para pacientes con celulitis periorbitaria, o de otro lugar con repercusión general e imposibilidad de tratamiento en medio familiar. Deben haberse realizado cultivos y requiere antibioticoterapia endovenosa.</t>
  </si>
  <si>
    <t>CP 2A</t>
  </si>
  <si>
    <t>ADICIONAL CP2</t>
  </si>
  <si>
    <t>CP 3</t>
  </si>
  <si>
    <t>COLAGENOPATÍA CON COMPROMISO MULTIORGÁNICO</t>
  </si>
  <si>
    <t>Para pacientes con síndrome febril prolongado, con manifestaciones del tejido mesenquimático en más de un órgano, en período de estudio, con laboratorio acorde.</t>
  </si>
  <si>
    <t>CP 3A</t>
  </si>
  <si>
    <t>ADICIONAL CP 3</t>
  </si>
  <si>
    <t xml:space="preserve">Sólo con autorización del MAT en los casos en los que la internación debiera prolongarse por encima de los límites establecidos en las condiciones del módulo original (4-8), con laboratorio acorde. </t>
  </si>
  <si>
    <t>CP 4</t>
  </si>
  <si>
    <t xml:space="preserve">COMA </t>
  </si>
  <si>
    <t>III-IV &amp;</t>
  </si>
  <si>
    <t>Para pacientes con síndrome agudo de deterioro de la conciencia, sin causa, en estudio (Glasgow en niños £ 12 y Raimondi en lactantes £ 9). Con TAC.</t>
  </si>
  <si>
    <t>CP 4A</t>
  </si>
  <si>
    <t>ADICIONAL CP 4</t>
  </si>
  <si>
    <t>Sólo con autorización del MAT en los casos en los que la internación debiera prolongarse por encima de los límites establecidos en las condiciones del módulo original (4-8) *</t>
  </si>
  <si>
    <t>CP 5</t>
  </si>
  <si>
    <t>CRISIS DE CIANOSIS-APNEA</t>
  </si>
  <si>
    <t>Para crisis de cianosis central o SMSI (ALTE) en paciente que ingresa para diagnóstico y orientación terapéutica, (4/7) *. Con polisomnografía.</t>
  </si>
  <si>
    <t>CP 5A</t>
  </si>
  <si>
    <t>ADICIONAL CP 5</t>
  </si>
  <si>
    <t>CP 6</t>
  </si>
  <si>
    <t>INTOXICACIÓN CON COMPROMISO  SISTÉMICO</t>
  </si>
  <si>
    <t>Para los pacientes con cuadros tóxicos con repercusión sistémica y que requieren tratamientos específicos tales como atropinización, diálisis peritoneal, ARM, etc. (4-7) *</t>
  </si>
  <si>
    <t>CP 6A</t>
  </si>
  <si>
    <t>ADICIONAL CP 6</t>
  </si>
  <si>
    <t>CP 7</t>
  </si>
  <si>
    <t>GASTROENTERITIS  INFECCIOSA GRAVE</t>
  </si>
  <si>
    <t xml:space="preserve">Para cuadro gastroenteral con repercusión infecciosa sistémica (fiebre, enterorragia, empastamiento abdominal, etc.). Deben realizarse coprocultivos. </t>
  </si>
  <si>
    <t>CP 7A</t>
  </si>
  <si>
    <t>ADICIONAL CP 7</t>
  </si>
  <si>
    <t>CP 8</t>
  </si>
  <si>
    <t>GASTROENTEROPATÍA FUNCIONAL</t>
  </si>
  <si>
    <t>Para síndrome de disfunción enteral no infecciosa, con repercusión en el estado general, en período de estudio (Ej.: enfermedad celíaca, etc.). Con estudios funcionales/biopsia.</t>
  </si>
  <si>
    <t>CP 8A</t>
  </si>
  <si>
    <t>ADICIONAL CP  8</t>
  </si>
  <si>
    <t>CP 9</t>
  </si>
  <si>
    <t>INFECCIÓN SEVERA DE VÍAS AÉREAS SUPERIORES</t>
  </si>
  <si>
    <t>Para infecciones graves de las VAS con requerimientos de fluidoterapia, antibióticos endovenosos o eventual intubación. Deben realizarse hemocultivos.</t>
  </si>
  <si>
    <t>CP 9A</t>
  </si>
  <si>
    <t>ADICIONAL CP  9</t>
  </si>
  <si>
    <t>Sólo con autorización del MAT en los casos en los que la internación debiera prolongarse por encima de los límites establecidos en las condiciones del módulo original (4-7) *</t>
  </si>
  <si>
    <t>CP 10</t>
  </si>
  <si>
    <t>INFECCIÓN URINARIA CON REPERCUSIÓN GENERAL</t>
  </si>
  <si>
    <t>Para infección urinaria alta con síndrome febril más dolor abdominal más repercusión general. Requiere tratamiento endovenoso, uro y hemocultivos.</t>
  </si>
  <si>
    <t>CP 10A</t>
  </si>
  <si>
    <t>ADICIONAL CP 10 A</t>
  </si>
  <si>
    <t xml:space="preserve">Sólo con autorización del MAT en los casos en los que la internación debiera prolongarse por encima de los límites establecidos en las condiciones del módulo original (3-7) </t>
  </si>
  <si>
    <t>CP 11</t>
  </si>
  <si>
    <t xml:space="preserve">Paciente con crisis de cianosis central que requiere oxigenoterapia más alcalinizante más medicación o con signos claros de fallo de bomba. </t>
  </si>
  <si>
    <t>CP 11A</t>
  </si>
  <si>
    <t xml:space="preserve">ADICIONAL CP 11 A </t>
  </si>
  <si>
    <t xml:space="preserve">Sólo con autorización del MAT en los casos en los que la internación debiera prolongarse por encima de los límites establecidos en las condiciones del módulo original (5-8) </t>
  </si>
  <si>
    <t>CP 12</t>
  </si>
  <si>
    <t xml:space="preserve">INSUF. RENAL AGUDA  </t>
  </si>
  <si>
    <t>Para las insuficiencias renales agudas que requieran diálisis peritoneal. (7/12) *</t>
  </si>
  <si>
    <t>CP 12A</t>
  </si>
  <si>
    <t>ADICIONAL CP 12ª</t>
  </si>
  <si>
    <t>Sólo con autorización del MAT en los casos en los que la internación debiera prolongarse por encima de los límites establecidos en las condiciones del módulo original (7/12)</t>
  </si>
  <si>
    <t>CP 13</t>
  </si>
  <si>
    <t>Requiere cultivo de LCR y terapéutica endovenosa</t>
  </si>
  <si>
    <t>CP 13A</t>
  </si>
  <si>
    <t>ADICIONAL CP 13ª</t>
  </si>
  <si>
    <t xml:space="preserve">Sólo con autorización del MAT en los casos en los que la internación debiera prolongarse por encima de los límites establecidos en las condiciones del módulo original (7/14) </t>
  </si>
  <si>
    <t>CP 14</t>
  </si>
  <si>
    <t>NEUMONÍA MULTIFOCAL Y/O COMPLICADA</t>
  </si>
  <si>
    <t>Para infecciones multifocales del parénquima pulmonar con grave compromiso funcional que requiere hidratación parenteral, oxigenoterapia, o neumonía unifocal que evolucione a supuración pleuropulmonar o complicación bullosa. Requiere hemocultivo.  (7/14) *</t>
  </si>
  <si>
    <t>CP 14A</t>
  </si>
  <si>
    <t>ADICIONAL CP  14ª</t>
  </si>
  <si>
    <t>CP 15</t>
  </si>
  <si>
    <t>NEUMONÍA UNIFOCAL CONDENSANTE</t>
  </si>
  <si>
    <t>Para neumonía infecciosa segmentaria o lobar que no responde a tratamiento por vía oral y requiere medicación ev. Requiere cultivos.</t>
  </si>
  <si>
    <t>CP 15A</t>
  </si>
  <si>
    <t>ADICIONAL CP 15ª</t>
  </si>
  <si>
    <t>Sólo con autorización del MAT en los casos en los que la internación debiera prolongarse por encima de los límites establecidos en las condiciones del módulo original (4/7)</t>
  </si>
  <si>
    <t>CP 16</t>
  </si>
  <si>
    <t>OSTEOARTRITIS SÉPTICA. OSTEOMIELITIS.</t>
  </si>
  <si>
    <t xml:space="preserve">Cuadro bacteriano articular con punción diagnóstica que revela exudado, cultivo, y que requiere tratamiento ev. de, por lo menos, dos semanas de duración. </t>
  </si>
  <si>
    <t>CP 16A</t>
  </si>
  <si>
    <t>ADICIONAL CP16</t>
  </si>
  <si>
    <t xml:space="preserve">Sólo con autorización del MAT en los casos en los que la internación debiera prolongarse por encima de los límites establecidos en las condiciones del módulo original. Requiere ATB EV para su renovación. </t>
  </si>
  <si>
    <t>Por Semana</t>
  </si>
  <si>
    <t>CP 17</t>
  </si>
  <si>
    <t>POLITRAUMATISMO SIN COMPROMISO MULTIORGÁNICO</t>
  </si>
  <si>
    <t>Para politraumatismo que requiere control evolutivo y que no es pasible de ningún módulo quirúrgico</t>
  </si>
  <si>
    <t>CP 17A</t>
  </si>
  <si>
    <t>ADICIONAL CP 17</t>
  </si>
  <si>
    <t>Sólo con autorización del MAT en los casos en los que la internación debiera prolongarse por encima de los límites establecidos en las condiciones del módulo original (3-5)</t>
  </si>
  <si>
    <t>CP 18</t>
  </si>
  <si>
    <t>POLITRAUMATISMO CON COMPROMISO MULTIORGÁNICO</t>
  </si>
  <si>
    <t>Politraumatismo con repercusión multiorgánica que requiere asistencia en unidad de cuidados especiales o terapia intensiva  (5/10)*</t>
  </si>
  <si>
    <t>CP 18A</t>
  </si>
  <si>
    <t>ADICIONAL CP 18 a</t>
  </si>
  <si>
    <t>Sólo con autorización del MAT en los casos en los que la internación debiera prolongarse por encima de los límites establecidos en las condiciones del módulo original (5/10) *</t>
  </si>
  <si>
    <t>CP 19</t>
  </si>
  <si>
    <t>SEPSIS DEMOSTRADA</t>
  </si>
  <si>
    <t>Paciente con cuadro infeccioso sistémico que presenta hemocultivo y/o otras bacteriologías positivas o francos indicadores de compromiso multiorgánico,  (7/14) *</t>
  </si>
  <si>
    <t>CP 19A</t>
  </si>
  <si>
    <t>ADICIONAL CP 19</t>
  </si>
  <si>
    <t>Sólo con autorización del MAT en los casos en los que la internación debiera prolongarse por encima de los límites establecidos en las condiciones del módulo original (7/14)</t>
  </si>
  <si>
    <t>CP 20</t>
  </si>
  <si>
    <t>SÍNDROME CONVULSIVO EN ESTUDIO</t>
  </si>
  <si>
    <t xml:space="preserve">Paciente con síndrome convulsivo agudo, no febril típico, de etiología desconocida, en período diagnóstico y que cuenta con EEG y TAC </t>
  </si>
  <si>
    <t>CP 20A</t>
  </si>
  <si>
    <t>ADICIONAL CP  20</t>
  </si>
  <si>
    <t>Sólo con autorización del MAT en los casos en los que la internación debiera prolongarse por encima de los límites establecidos en las condiciones del módulo original (3/6)</t>
  </si>
  <si>
    <t>CP  21</t>
  </si>
  <si>
    <t>SÍNDROME EDEMATOSO EN ESTUDIO</t>
  </si>
  <si>
    <t>Paciente con edema generalizado (nefrótico, cirrótico, etc.) o con insuficiencia renal sin requerimiento dialítico</t>
  </si>
  <si>
    <t>CP 21A</t>
  </si>
  <si>
    <t>ADICIONAL CP 21</t>
  </si>
  <si>
    <t>CP 22</t>
  </si>
  <si>
    <t>SÍNDROME FEBRIL SIN FOCO EN EL 1ER. TRIM.</t>
  </si>
  <si>
    <t>Menor de 3 meses que ingresa para pancultivos y/o tratamiento antibiótico parenteral empírico.</t>
  </si>
  <si>
    <t>CP 22A</t>
  </si>
  <si>
    <t>ADICIONAL CP  22</t>
  </si>
  <si>
    <t>CP  23</t>
  </si>
  <si>
    <t>SÍNDROME HEMATOLÓGICO EN ESTUDIO</t>
  </si>
  <si>
    <t>Síndrome agudo relacionado con alguna discrasia sanguínea en estudio</t>
  </si>
  <si>
    <t>CP 23A</t>
  </si>
  <si>
    <t>ADICIONAL CP  23</t>
  </si>
  <si>
    <t>* preferentemente  con  UTI pediátrica</t>
  </si>
  <si>
    <t>NEONATOLOGIA</t>
  </si>
  <si>
    <t>CATEGORÍA DE UNIDADES NEONATALES</t>
  </si>
  <si>
    <t xml:space="preserve">Se reconocen los niveles de las unidades de acuerdo a la complejidad en A, B y C. </t>
  </si>
  <si>
    <t>DEFINICIÓN DE NIVELES DE COMPLEJIDAD DE ATENCIÓN MÉDICA</t>
  </si>
  <si>
    <t>Se basa en el reconocimiento, por parte de la Auditoría  en Terreno, de un ítem asistencial de fácil caracterización.</t>
  </si>
  <si>
    <t>¨GRAVE¨: paciente  que recibe Nutrición Parenteral TOTAL y/o ARM.</t>
  </si>
  <si>
    <t>¨MODERADO¨: paciente que recibe Fluidoterapia endovenosa en un volumen significativo y/o tratamiento endovenoso imprescindible.</t>
  </si>
  <si>
    <t>¨BAJA   COMPLEJIDAD¨: paciente sin vía endovenosa (ej.: luminoterapia, prematuro en crecimiento, etc.)</t>
  </si>
  <si>
    <t>UNEO</t>
  </si>
  <si>
    <t>C</t>
  </si>
  <si>
    <t>GRAVE</t>
  </si>
  <si>
    <t>MODERADO</t>
  </si>
  <si>
    <t>BAJA COMPLEJIDAD</t>
  </si>
  <si>
    <t xml:space="preserve"> NEO L A</t>
  </si>
  <si>
    <t>ADICIONAL FOTOCOAGULACIÓN  O ABLACION BILATERAL DE RETINA EN RETINOPATIA DEL PREMATURO CON LASER DIODO (incluye Honorarios, Gastos y Derechos de Aparatolgía del procedimiento, en ambos ojos, con eventual retratamiento)</t>
  </si>
  <si>
    <t xml:space="preserve">En caso de practicarse una Neurocirugía o una Cirugía Cardiovascular se facturará el módulo de Alta Complejidad correspondiente y los dias del mismo . Una vez agotado dicho modulo podra retomarse la facturacion de neonatologia.En el caso de cirugia de otras malformaciones congenitas se adicionara el valor de 3( tres) días de módulo ¨GRAVE¨ según categoría y por única vez. </t>
  </si>
  <si>
    <r>
      <t>EMERGENCIAS  PEDIÁTRICAS (EP)</t>
    </r>
    <r>
      <rPr>
        <sz val="9"/>
        <rFont val="Arial"/>
        <family val="2"/>
      </rPr>
      <t>. Solo categorías II, III y IV.</t>
    </r>
  </si>
  <si>
    <t xml:space="preserve">Incluyen los módulos otorgables para cubrir el ingreso y las primieras 24/48 hs de internación. </t>
  </si>
  <si>
    <t>EP 1</t>
  </si>
  <si>
    <t>CRISIS BRONCOOBSTRUCTIVA</t>
  </si>
  <si>
    <t>Paciente con dificultad ventilatoria obstructiva que no mejora con medicación habitual.</t>
  </si>
  <si>
    <t>EP 1A</t>
  </si>
  <si>
    <t>ADICIONAL DE CRISIS BRONCO OBSTRUCTIVA</t>
  </si>
  <si>
    <t>EP 2</t>
  </si>
  <si>
    <t>INTOXICACIÓN SIN REPERCUSIÓN GENERAL</t>
  </si>
  <si>
    <t>Paciente con efecto tóxico de sustancia medicamentos o no, que requiere procedimientos de eliminación y bloqueo</t>
  </si>
  <si>
    <t>EP 3</t>
  </si>
  <si>
    <t>DESHIDRATACIÓN POR PÉRDIDAS GASTROENTERALES</t>
  </si>
  <si>
    <t>Paciente con proceso de vómitos y diarrea, que no responde a plan de rehidratación oral ambulatorio.</t>
  </si>
  <si>
    <t>EP 3A</t>
  </si>
  <si>
    <t>ADICIONAL DESHIDRATACION</t>
  </si>
  <si>
    <t>EP 4</t>
  </si>
  <si>
    <t>DOLOR ABDOMINAL EN ESTUDIO</t>
  </si>
  <si>
    <t>Paciente con cuadro de dolor abdominal de etiología indefinida que ingresa para definir perfil clínico o quirúrgico.</t>
  </si>
  <si>
    <t>EP 5</t>
  </si>
  <si>
    <t>SÍNDROME APNEICO</t>
  </si>
  <si>
    <t>Paciente con cuadro caracterizado por pausa respiratoria que ingresa para confirmación de las mismas y eventual detección de la/s causa/s</t>
  </si>
  <si>
    <t>EP 6</t>
  </si>
  <si>
    <t xml:space="preserve">Paciente con ataque convulsivo que requiere medicación específica </t>
  </si>
  <si>
    <t>EP 6A</t>
  </si>
  <si>
    <t>ADICIONAL SINDROME CONVULSIVO</t>
  </si>
  <si>
    <t>EP 7</t>
  </si>
  <si>
    <t xml:space="preserve">Paciente con cuadro clínico compatible con proceso meningítico que ingresa para procedimiento diagnóstico (PL) </t>
  </si>
  <si>
    <t>EP 8</t>
  </si>
  <si>
    <t>SÍNDROME PURPÚRICO AGUDO</t>
  </si>
  <si>
    <t xml:space="preserve">Paciente con manifestaciones purpúricas que ingresa para procedimiento diagnóstico </t>
  </si>
  <si>
    <t>EP 9</t>
  </si>
  <si>
    <t>TRAUMATISMO DE CRÁNEO SIN DETERIORO DE LA CONCIENCIA</t>
  </si>
  <si>
    <t>Paciente con traumatismo cráneo encefálico con Glasgow normal que ingresa para control radiológico y evolutivo.</t>
  </si>
  <si>
    <t>EP 10</t>
  </si>
  <si>
    <t>OBSERVACION CLINICA</t>
  </si>
  <si>
    <t>LISTADO DE MÓDULOS QUIRÚRGICOS Y ADICIONALES CON RESTRICCIONES Y CONDICIONES PARA SU ADJUDICACIÓN</t>
  </si>
  <si>
    <t>OFTALMOLOGIA  (OF)</t>
  </si>
  <si>
    <t>Cirugía del globo ocular y músculos</t>
  </si>
  <si>
    <t>OF 1</t>
  </si>
  <si>
    <t>Enucleación Evisceracion globo ocular</t>
  </si>
  <si>
    <t>III-IV-Esp</t>
  </si>
  <si>
    <t>OF 2</t>
  </si>
  <si>
    <t>Vitrectomía Simple</t>
  </si>
  <si>
    <t>OF 2 A</t>
  </si>
  <si>
    <t>ADICIONAL DE VITRECTOMÍA</t>
  </si>
  <si>
    <t>III – IV Esp.</t>
  </si>
  <si>
    <t>Se suma este módulo al anterior por el uso de métodos de taponaje interno. Ej: Gas- Aceite de silicon, etc.Endofotocoagulacion y Extraccion de membrana. (Incluye punta de vitrectomo descartable)</t>
  </si>
  <si>
    <t>Cirugía del estrabismo con o sin sutura. Ajustable</t>
  </si>
  <si>
    <t>OF 17</t>
  </si>
  <si>
    <t>Excenteración y extracción de tumores por Vía anterior</t>
  </si>
  <si>
    <t>III-IV-Esp.</t>
  </si>
  <si>
    <t>OF 18</t>
  </si>
  <si>
    <t>Extracción de cuerpo extraño endoocular</t>
  </si>
  <si>
    <t>Por Autorización MAT con diagnóstico por Imágenes</t>
  </si>
  <si>
    <t>OF 19</t>
  </si>
  <si>
    <t xml:space="preserve">Traumatismo del piso de la órbita          </t>
  </si>
  <si>
    <t>Cirugía de los parpados</t>
  </si>
  <si>
    <t>OF 4</t>
  </si>
  <si>
    <t>Reconstrucción total del párpado</t>
  </si>
  <si>
    <t>OF 5</t>
  </si>
  <si>
    <t>Blefaroplastia</t>
  </si>
  <si>
    <t>II-III-IV-Esp</t>
  </si>
  <si>
    <t>OF 7</t>
  </si>
  <si>
    <t>Blefarochalasis</t>
  </si>
  <si>
    <t>Cirugía de la conjuntiva</t>
  </si>
  <si>
    <t>OF 8</t>
  </si>
  <si>
    <t>Conjuntivoplastía</t>
  </si>
  <si>
    <t>Cirugía de la córnea</t>
  </si>
  <si>
    <t>OF 10</t>
  </si>
  <si>
    <t>Sutura de córnea</t>
  </si>
  <si>
    <t>Cirugía de la retina</t>
  </si>
  <si>
    <t>OF 11</t>
  </si>
  <si>
    <t>Trat. Quirúrgico del glaucoma</t>
  </si>
  <si>
    <t>Con o sin válvula</t>
  </si>
  <si>
    <t>OF 12</t>
  </si>
  <si>
    <t>Iridectomía. Evacuación Hipema</t>
  </si>
  <si>
    <t>Comprende eventual extracción tumoral.</t>
  </si>
  <si>
    <t>OF 13</t>
  </si>
  <si>
    <t>Desprendimiento de retina</t>
  </si>
  <si>
    <t>OF13A</t>
  </si>
  <si>
    <t>ADICIONAL para uso de esponjas y/o bandas de silicon</t>
  </si>
  <si>
    <t>Cirugía del cristalino</t>
  </si>
  <si>
    <t>OF 14</t>
  </si>
  <si>
    <t>Catarata con L.I.O. . Explante de L.I.O.</t>
  </si>
  <si>
    <t>OF 14A</t>
  </si>
  <si>
    <t>ADICIONAL POR LIO RIGIDA Y SUSTANCIA VISCOELASTICA</t>
  </si>
  <si>
    <t>Cirugía de vías lagrimales</t>
  </si>
  <si>
    <t>OF 15</t>
  </si>
  <si>
    <t xml:space="preserve">Cirugía de vías lagrimales </t>
  </si>
  <si>
    <t>OF 15A</t>
  </si>
  <si>
    <t>ADICIONAL POR TUBO DE JHONES Y/O SONDA</t>
  </si>
  <si>
    <t>OF 16</t>
  </si>
  <si>
    <t>Facoemulsificación c/implante de lente intraocular</t>
  </si>
  <si>
    <t>OF 16A</t>
  </si>
  <si>
    <t>ADICIONAL POR LIO PLEGABLE Y SUSTANCIA VISCOELASTICA</t>
  </si>
  <si>
    <t>OF 20 A</t>
  </si>
  <si>
    <t>ADICIONAL POR LASER EN OFTALMOLOGÍA</t>
  </si>
  <si>
    <t>UDA 232</t>
  </si>
  <si>
    <t>OTORRINO LARINGOLOGIA  (OT)</t>
  </si>
  <si>
    <t xml:space="preserve">Cirugía del oído externo, medio e interno </t>
  </si>
  <si>
    <t>OT 1</t>
  </si>
  <si>
    <t>Miringoplastía – Timpanoplastía Estapedectomía Mastoidectomía</t>
  </si>
  <si>
    <t>Cirugía de la nariz</t>
  </si>
  <si>
    <t>OT 2</t>
  </si>
  <si>
    <t>Septumplastía  Turbinectomía</t>
  </si>
  <si>
    <t>Reconstrucción o resección parcial o total del tabique nasal y/o cornetes.</t>
  </si>
  <si>
    <t>Cirugía de los senos paranasales</t>
  </si>
  <si>
    <t>OT 3</t>
  </si>
  <si>
    <t>Sinusotomía combinada bilateral</t>
  </si>
  <si>
    <t>OT 4</t>
  </si>
  <si>
    <t>Antrotomía maxilar radical uni o bilateral</t>
  </si>
  <si>
    <t>OT 4A</t>
  </si>
  <si>
    <t>Cirugías Videoendoscópicas de la Nariz y de los senos paranasales. Adicional derecho de aparatología.</t>
  </si>
  <si>
    <t>UDA 432</t>
  </si>
  <si>
    <t>Cirugía de laringe</t>
  </si>
  <si>
    <t>OT 5</t>
  </si>
  <si>
    <t>Laringuectomía total</t>
  </si>
  <si>
    <t>III -IV</t>
  </si>
  <si>
    <t>OT 6</t>
  </si>
  <si>
    <t xml:space="preserve">Laringuectomía parcial </t>
  </si>
  <si>
    <t>OT 6 A</t>
  </si>
  <si>
    <t>Adicional laringuectomía parcial o total</t>
  </si>
  <si>
    <t>Por M.A.T. luego del 7º día</t>
  </si>
  <si>
    <t>OT 7</t>
  </si>
  <si>
    <t>Microcirugía de laringe</t>
  </si>
  <si>
    <t>Cirugía de dientes, encías</t>
  </si>
  <si>
    <t>OT 8</t>
  </si>
  <si>
    <t>Operación comando de piso de boca, encía, faringe, trígono</t>
  </si>
  <si>
    <t>OT 8 A</t>
  </si>
  <si>
    <t>Adicional Op. Comando piso de boca</t>
  </si>
  <si>
    <t>Cirugía de las glándulas salivales</t>
  </si>
  <si>
    <t>OT 9</t>
  </si>
  <si>
    <t>Parotidectomía total o parcial</t>
  </si>
  <si>
    <t>OT 10</t>
  </si>
  <si>
    <t>Submaxilectomía</t>
  </si>
  <si>
    <t>Cirugía de la boca</t>
  </si>
  <si>
    <t>OT 11</t>
  </si>
  <si>
    <t>Escisión amplia de mucosa yugal + reconstrucción</t>
  </si>
  <si>
    <t>Cirugía de labios y paladar</t>
  </si>
  <si>
    <t>OT 12</t>
  </si>
  <si>
    <t>Queiloplastía</t>
  </si>
  <si>
    <t>OT 13</t>
  </si>
  <si>
    <t>Queiloplastía + palatoplastía</t>
  </si>
  <si>
    <t>OT 14</t>
  </si>
  <si>
    <t>Resección amplia de labio con reconstrucción por colgajo</t>
  </si>
  <si>
    <t>Cirugía de la lengua</t>
  </si>
  <si>
    <t>OT 15</t>
  </si>
  <si>
    <t>Operación comando de lengua</t>
  </si>
  <si>
    <t>OT 15 A</t>
  </si>
  <si>
    <t>Adicional comando de lengua</t>
  </si>
  <si>
    <t>OT 16</t>
  </si>
  <si>
    <t>Glosectomía</t>
  </si>
  <si>
    <t>OT 17</t>
  </si>
  <si>
    <t>Glosectomía subtotal</t>
  </si>
  <si>
    <t>III – IV</t>
  </si>
  <si>
    <t>Cirugía de amígdalas adenoides y faringe</t>
  </si>
  <si>
    <t>OT 18</t>
  </si>
  <si>
    <t>Amigdalectomía- Adenoidectomía</t>
  </si>
  <si>
    <t>incluye eventual colocación de diábolos</t>
  </si>
  <si>
    <t>OT 19</t>
  </si>
  <si>
    <t>Resección Quiste Branquial</t>
  </si>
  <si>
    <t>OT 20</t>
  </si>
  <si>
    <t>Miringotomía</t>
  </si>
  <si>
    <t>II – III – IV</t>
  </si>
  <si>
    <t>Colocación de diábolos uni o bilateral bajo anestesia gral.</t>
  </si>
  <si>
    <t>OT 21</t>
  </si>
  <si>
    <t>Microcirugía de la fosa Pterigomaxilar</t>
  </si>
  <si>
    <t>OT 22A</t>
  </si>
  <si>
    <t>Laser en ORL. Adicional de aparatología</t>
  </si>
  <si>
    <t>En estapedectomía , Microcirugía Laringea y/o Traqueoplastia</t>
  </si>
  <si>
    <t>ENDOCRINOLOGIA  (EN)</t>
  </si>
  <si>
    <t>Cirugía de las glándulas tiroides y paratiroides</t>
  </si>
  <si>
    <t>EN 1</t>
  </si>
  <si>
    <t>Tiroidectomía total + Vac. Cervical</t>
  </si>
  <si>
    <t>con verificación del M.A.T.</t>
  </si>
  <si>
    <t>EN 2</t>
  </si>
  <si>
    <t xml:space="preserve">Tiroidectomía total </t>
  </si>
  <si>
    <t>con verificacion del M.A.T.</t>
  </si>
  <si>
    <t>EN 2 A</t>
  </si>
  <si>
    <t>Adicional tiroidectomía</t>
  </si>
  <si>
    <t>por M.A.T. luego del 5º día</t>
  </si>
  <si>
    <t>EN 3</t>
  </si>
  <si>
    <t xml:space="preserve">Tiroidectomía subtotal o lobectomía </t>
  </si>
  <si>
    <t>EN 4</t>
  </si>
  <si>
    <t>Paratiroidectomía</t>
  </si>
  <si>
    <t>EN 4 A</t>
  </si>
  <si>
    <t>Adicional de Paratiroidectomia</t>
  </si>
  <si>
    <t>Se otorgará exclusivamente para las resecciones de las cuatro glándulas paratiroides en pacientes portadores de IRC. Verificado por MAT</t>
  </si>
  <si>
    <t>EN 5</t>
  </si>
  <si>
    <t>Resección de quiste tiro-gloso</t>
  </si>
  <si>
    <t>Cirugía en las glándulas suprarrenales</t>
  </si>
  <si>
    <t>EN 6</t>
  </si>
  <si>
    <t xml:space="preserve">Adrenalectomía  bilateral </t>
  </si>
  <si>
    <t>EN 7</t>
  </si>
  <si>
    <t xml:space="preserve">Adrenalectomía unilateral </t>
  </si>
  <si>
    <t>Cirugía de la pleura</t>
  </si>
  <si>
    <t>Pleurectomía</t>
  </si>
  <si>
    <t xml:space="preserve">Drenaje de pleura por toracotomía mínima </t>
  </si>
  <si>
    <t>Para todo tipo de drenajes de tórax, incluye biopsia de pleura sin video.</t>
  </si>
  <si>
    <t>Cirugía de pulmón y pleura</t>
  </si>
  <si>
    <t>Toracotomía exploradora</t>
  </si>
  <si>
    <t>SR 6</t>
  </si>
  <si>
    <t>Videotoracoscopía diagnóstica</t>
  </si>
  <si>
    <t>Biopsias: pleural – Pulmonar y Mediastinal. Instilación de sust. Químicas.</t>
  </si>
  <si>
    <t>SR 7</t>
  </si>
  <si>
    <t>Videotoracoscopía terapeútica</t>
  </si>
  <si>
    <t>Decorticación – Bullectomía – Nodulectomía – Resección de tumores mediastinales.</t>
  </si>
  <si>
    <t>SR 6A</t>
  </si>
  <si>
    <t>Adicional derecho de Videotoracospcopio</t>
  </si>
  <si>
    <t>UDA 589</t>
  </si>
  <si>
    <t xml:space="preserve">Neumonectomía – lobectomía,segmentectomía </t>
  </si>
  <si>
    <t>Verificación de MAT</t>
  </si>
  <si>
    <t>SR 4 A</t>
  </si>
  <si>
    <t>Adicional neumonectomía lobectomía, segmentectomía</t>
  </si>
  <si>
    <t>luego del 5º día</t>
  </si>
  <si>
    <t>SR 4 B</t>
  </si>
  <si>
    <t>Resecciones pulmonares atípicas, nodulectomía</t>
  </si>
  <si>
    <t>Cirugía del mediastino</t>
  </si>
  <si>
    <t>SR 5</t>
  </si>
  <si>
    <t>Resecciones tumorales mediastinales</t>
  </si>
  <si>
    <t>SR 5 A</t>
  </si>
  <si>
    <t>Adicional t.  Mediastinales</t>
  </si>
  <si>
    <t>Por MAT luego del 6º día</t>
  </si>
  <si>
    <t>Cirugia de la Traquea y de los Bronquios</t>
  </si>
  <si>
    <t>SR 8</t>
  </si>
  <si>
    <t>RESECCIONES ENDOTRAQUEALES Y ENDOBROQUEALES</t>
  </si>
  <si>
    <t>MAMAS  (MA)</t>
  </si>
  <si>
    <t>Cirugía de la mama</t>
  </si>
  <si>
    <t>MA 1</t>
  </si>
  <si>
    <t>Mastectomía radical o subradical</t>
  </si>
  <si>
    <t>MA 2</t>
  </si>
  <si>
    <t>Mastectomía simple o subcutánea</t>
  </si>
  <si>
    <t>MA 3</t>
  </si>
  <si>
    <t>Cuadrantectomía o resección local de lesión</t>
  </si>
  <si>
    <t>MA 4</t>
  </si>
  <si>
    <t>Mastoplastia</t>
  </si>
  <si>
    <t>Reconstructiva (no estética). Reconstructiva Secundaria a un Ca. de mama uni o bilateral con o sin mamiloplastia. Por especialista</t>
  </si>
  <si>
    <t>VENAS  (CV)</t>
  </si>
  <si>
    <t>Cirugía de las venas</t>
  </si>
  <si>
    <t>CV 1</t>
  </si>
  <si>
    <t>Safenectomía uni o bilateral</t>
  </si>
  <si>
    <t>ACCESO VASCULAR</t>
  </si>
  <si>
    <t xml:space="preserve">Cirugía de acceso vascular </t>
  </si>
  <si>
    <t>AV  1</t>
  </si>
  <si>
    <t>Fístula arteriovenosa simple</t>
  </si>
  <si>
    <t>Incluye 1 día cama</t>
  </si>
  <si>
    <t>AV  2</t>
  </si>
  <si>
    <t>Fístula arteriovenosa con prótesis</t>
  </si>
  <si>
    <t>AV  3</t>
  </si>
  <si>
    <t>Tratamiento quirúrgico de las complicaciones de las fístulas arteriovenosas</t>
  </si>
  <si>
    <t>Comprende:  Embolectomía .Aneurismas o Seudo Aneurismas (incluye plastia),  Fístulas protésicas infectadas (incluye extracción más plastia), Estenosis .</t>
  </si>
  <si>
    <t>AV  4</t>
  </si>
  <si>
    <t>Colocación de catéter COOK o semi implantable</t>
  </si>
  <si>
    <t>III  IV</t>
  </si>
  <si>
    <r>
      <t xml:space="preserve">Se facturará cuando el paciente se interne </t>
    </r>
    <r>
      <rPr>
        <b/>
        <sz val="9"/>
        <rFont val="Arial"/>
        <family val="2"/>
      </rPr>
      <t>sólo</t>
    </r>
    <r>
      <rPr>
        <sz val="9"/>
        <rFont val="Arial"/>
        <family val="2"/>
      </rPr>
      <t xml:space="preserve"> para esta práctica</t>
    </r>
  </si>
  <si>
    <t>AV 5</t>
  </si>
  <si>
    <t>Colocación de catéter implantable</t>
  </si>
  <si>
    <t>GASTROINTESTINAL  (GA)</t>
  </si>
  <si>
    <t xml:space="preserve">Cirugía del esófago </t>
  </si>
  <si>
    <t>Cirugía del esófago</t>
  </si>
  <si>
    <t>excepto  GE 2</t>
  </si>
  <si>
    <t>Esofaguectomía (con o sin reconstrucción)</t>
  </si>
  <si>
    <t>GE 2 A</t>
  </si>
  <si>
    <t>Adicional esofaguectomía</t>
  </si>
  <si>
    <t>M.A.T. luego del 8º día</t>
  </si>
  <si>
    <t>Hernioplastía  hiatal-Reflujo Gastro Esofágico Grave</t>
  </si>
  <si>
    <t>Hernioplastía unilateral</t>
  </si>
  <si>
    <t>incluye umbilical, epigástrica y crural</t>
  </si>
  <si>
    <t>Hernioplastia bilateral</t>
  </si>
  <si>
    <t>II - III – IV</t>
  </si>
  <si>
    <t xml:space="preserve">Eventración-hernia recidivada </t>
  </si>
  <si>
    <t xml:space="preserve">Cirugía de la obstrucción intestinal </t>
  </si>
  <si>
    <t>GE 7 A</t>
  </si>
  <si>
    <t>Adicional obstrucción intestinal</t>
  </si>
  <si>
    <t>M.A.T. Luego 5º día</t>
  </si>
  <si>
    <t xml:space="preserve">Resección de tumor retroperitoneal </t>
  </si>
  <si>
    <t>Drenaje de absceso subfrénico o intraperitoneal</t>
  </si>
  <si>
    <t>Cirugía del estómago</t>
  </si>
  <si>
    <t>GE 10</t>
  </si>
  <si>
    <t>Gastrectomía subtotal o vagotomía + piloroplastía o gastrorrafia</t>
  </si>
  <si>
    <r>
      <t>Incluye extracción de cuerpo extraño o de tumores benignos</t>
    </r>
    <r>
      <rPr>
        <b/>
        <sz val="9"/>
        <rFont val="Arial"/>
        <family val="2"/>
      </rPr>
      <t xml:space="preserve"> o gastrectomías parciales</t>
    </r>
  </si>
  <si>
    <t>GE 11</t>
  </si>
  <si>
    <t xml:space="preserve">Gastrectomía total </t>
  </si>
  <si>
    <t>GE 11 A</t>
  </si>
  <si>
    <t>Adicional cirugía gástrica</t>
  </si>
  <si>
    <t xml:space="preserve"> M.A.T. luego del 8º día. Para los códigos GE 10 y GE 11. </t>
  </si>
  <si>
    <t>Cirugía del intestino</t>
  </si>
  <si>
    <t>GE 12</t>
  </si>
  <si>
    <t>Enterectomía</t>
  </si>
  <si>
    <t>GE 13</t>
  </si>
  <si>
    <t>Enterostomía – enterotomía-enteroenteroanastomosis</t>
  </si>
  <si>
    <t>Cirugía del Colon y Recto</t>
  </si>
  <si>
    <t>GE 14</t>
  </si>
  <si>
    <t xml:space="preserve">Colectomía total </t>
  </si>
  <si>
    <t>GE 15</t>
  </si>
  <si>
    <t xml:space="preserve">Hemicolectomía </t>
  </si>
  <si>
    <t>Incluye operación de Dixson o Hartman.</t>
  </si>
  <si>
    <t>GE 16</t>
  </si>
  <si>
    <t xml:space="preserve">Procto – colectomía total </t>
  </si>
  <si>
    <t>GE 17</t>
  </si>
  <si>
    <t xml:space="preserve">Procto sigmoidectomía </t>
  </si>
  <si>
    <t>GE  17 A</t>
  </si>
  <si>
    <t>Adicional cirugía de colon resectiva</t>
  </si>
  <si>
    <t>Puede adicionarse a los módulos comprendidos entre el GE 14 y el GE 17. M.A.T. luego del 7º día</t>
  </si>
  <si>
    <t>GE 18</t>
  </si>
  <si>
    <t>Colostomía o cierre de</t>
  </si>
  <si>
    <t>GE 19</t>
  </si>
  <si>
    <t xml:space="preserve">Apendicectomía </t>
  </si>
  <si>
    <t>GE 19 A</t>
  </si>
  <si>
    <t>Adicional apendicectomía</t>
  </si>
  <si>
    <t>luego del 4º día</t>
  </si>
  <si>
    <t>GE 20</t>
  </si>
  <si>
    <t>Prolapso rectal por vía abdominal</t>
  </si>
  <si>
    <t>Cirugía del Ano</t>
  </si>
  <si>
    <t>GE 21</t>
  </si>
  <si>
    <t>Hemorroides – Fístula – Fisura – Absceso – Prolapso</t>
  </si>
  <si>
    <t>Cirugía del hígado y vías biliares</t>
  </si>
  <si>
    <t>GE 22</t>
  </si>
  <si>
    <t>Lobectomía hepática</t>
  </si>
  <si>
    <t xml:space="preserve">Verificada por M.A.T. </t>
  </si>
  <si>
    <t>GE 22B</t>
  </si>
  <si>
    <t>Reseccion hepática Atípica, Metasectomía o quistectomía</t>
  </si>
  <si>
    <t>GE 22C</t>
  </si>
  <si>
    <t>Lobectomía hepática ampliada a otros segmentos con anastomosis bilio-digestiva</t>
  </si>
  <si>
    <t>GE 22 A</t>
  </si>
  <si>
    <t>Adicional lobectomía</t>
  </si>
  <si>
    <t>M.A.T. luego del 7º día</t>
  </si>
  <si>
    <t>GE 23</t>
  </si>
  <si>
    <t>Colecistectomía # Programada o de urgencia</t>
  </si>
  <si>
    <t>En establecimiento cat. II en la urgencia.</t>
  </si>
  <si>
    <t>GE 23 A</t>
  </si>
  <si>
    <t>Adicional colecistectomía de urgencia</t>
  </si>
  <si>
    <t>Con cualquier técnica convencional o laparoscópica, con Ecografía abdominal,  y la presentación de Anatomía patológica.</t>
  </si>
  <si>
    <t>GE 25</t>
  </si>
  <si>
    <t>Colecistectomía laparoscópica</t>
  </si>
  <si>
    <t>GE 25A</t>
  </si>
  <si>
    <t>Adicional derecho aparatología</t>
  </si>
  <si>
    <t>UDA 585</t>
  </si>
  <si>
    <t>GE 26</t>
  </si>
  <si>
    <t>Cirugía de la vía biliar principal #</t>
  </si>
  <si>
    <t>GE 26 A</t>
  </si>
  <si>
    <t>Adicional cirugía de la vía biliar</t>
  </si>
  <si>
    <t>Cirugía del Páncreas</t>
  </si>
  <si>
    <t>GE 27</t>
  </si>
  <si>
    <t>incluye Cisto gastro  anastomosis o cisto yeyuno anastomosis</t>
  </si>
  <si>
    <t>GE 28</t>
  </si>
  <si>
    <t>Duodeno pancreatectomía</t>
  </si>
  <si>
    <t>Verificado por M.A.T.</t>
  </si>
  <si>
    <t>GE 28 A</t>
  </si>
  <si>
    <t>Adicional duodeno pancreatectomía</t>
  </si>
  <si>
    <t>Por M.A.T. luego 7º día</t>
  </si>
  <si>
    <t>Cirugía del bazo</t>
  </si>
  <si>
    <t>GE 29</t>
  </si>
  <si>
    <t>Esplenectomía</t>
  </si>
  <si>
    <t xml:space="preserve">En establecimientos categoría I sólo por traumatismo </t>
  </si>
  <si>
    <t>GE 29 A</t>
  </si>
  <si>
    <t>Adicional esplenectomía</t>
  </si>
  <si>
    <t>Por M.A.T. luego del 5º día</t>
  </si>
  <si>
    <t>Módulos especiales gastroenterológicos</t>
  </si>
  <si>
    <t xml:space="preserve">Contemplan los gastos sanatoriales de las internaciones para la realización de las prácticas de este capítulo. No deben otorgarse cuando se realicen en ambulatorio o dentro de una internación contemplada bajo otro módulo.  </t>
  </si>
  <si>
    <t>GE 30</t>
  </si>
  <si>
    <t>Gastrostomía endoscópica con video</t>
  </si>
  <si>
    <t>GE 31</t>
  </si>
  <si>
    <t>Extracción cálculos coledocianos por video</t>
  </si>
  <si>
    <t>GE 32</t>
  </si>
  <si>
    <t>Colocación prótesis biliar o pancreática</t>
  </si>
  <si>
    <t>Excluye Prótesis</t>
  </si>
  <si>
    <t>GE 33</t>
  </si>
  <si>
    <t>Recambio de prótesis biliar</t>
  </si>
  <si>
    <t xml:space="preserve">GE 34 </t>
  </si>
  <si>
    <t>Resolución endoscópica de várices esofágicas (ligadura o esclerosis)</t>
  </si>
  <si>
    <t>GE 35</t>
  </si>
  <si>
    <t>Colocación de prótesis esofágica con video</t>
  </si>
  <si>
    <t>GE 36</t>
  </si>
  <si>
    <t>Extracción cuerpo extraño alto-bajo con video</t>
  </si>
  <si>
    <t>GE 37</t>
  </si>
  <si>
    <t>Polipectomía endoscópica alta-baja con video O MUCOSECTOMIA</t>
  </si>
  <si>
    <t>GE 38</t>
  </si>
  <si>
    <t>Laparoscopías diagnósticas</t>
  </si>
  <si>
    <t>Procedimientos quirúrgicos diagnósticos, biopsia y/o drenajes de hígado, ganglio, epiplón, peritoneo, etc. No puede ser sumado a ningún módulo quirúrgico.</t>
  </si>
  <si>
    <t xml:space="preserve">GE 38A </t>
  </si>
  <si>
    <t>Adicional por aparatología</t>
  </si>
  <si>
    <t>UDA 590</t>
  </si>
  <si>
    <t>GE 39</t>
  </si>
  <si>
    <t>Laparotomía exploradora</t>
  </si>
  <si>
    <t xml:space="preserve"> II-III-IV</t>
  </si>
  <si>
    <t xml:space="preserve">Casos en que luego de una cirugía no fue posible realizar maniobras y ésta se limitó a la toma de biopsia o muestra de algún tipo. Con autorización del M.A.T. No puede ser sumado a ningún módulo quirúrgico. </t>
  </si>
  <si>
    <t>GE 40</t>
  </si>
  <si>
    <t xml:space="preserve">Estenosis pilórica </t>
  </si>
  <si>
    <t>Tratamiento quirurgico en pediatría</t>
  </si>
  <si>
    <t>GE 41</t>
  </si>
  <si>
    <t>Hernioplastía diafragmática (excluye Hiatus)</t>
  </si>
  <si>
    <t>GE 41A</t>
  </si>
  <si>
    <t>Hernioplastía diafragmática (complicación)</t>
  </si>
  <si>
    <t>A partir del 5ª día para Hernioplastía complicada. Autorizada por MAT.</t>
  </si>
  <si>
    <t>Laparoscopías terapeúticas</t>
  </si>
  <si>
    <t>Para cirugías nomencladas que se realicen por vía laparoscópica .Corresponde las unidades del módulo que resuelve la patología, más el adicional por aparatología.</t>
  </si>
  <si>
    <t>GE 42A</t>
  </si>
  <si>
    <t>Autorización de la indicación sujeta a Auditoría Médica</t>
  </si>
  <si>
    <t>Derivaciones</t>
  </si>
  <si>
    <t>GE 43</t>
  </si>
  <si>
    <t>Derivación Bilio-Digestiva</t>
  </si>
  <si>
    <t>Incluye coledocoduodeno anastomosis y hepatico yeyuno anastomosis.</t>
  </si>
  <si>
    <t>GE44</t>
  </si>
  <si>
    <t>Gastro yeyuno anastomosis</t>
  </si>
  <si>
    <t>GE 45</t>
  </si>
  <si>
    <t>Reconstrucción de Hartman</t>
  </si>
  <si>
    <t>GANGLIOS LINFÁTICOS    (LI)</t>
  </si>
  <si>
    <t>LI 1</t>
  </si>
  <si>
    <t>Linfadenectomía (cervical-inguinal)</t>
  </si>
  <si>
    <t>No corresponde si se realiza con anestesia local. Verificado por MAT. Comprende derivaciones linfovenosas</t>
  </si>
  <si>
    <t>LI 2</t>
  </si>
  <si>
    <t>Linfadenectomía Axilar</t>
  </si>
  <si>
    <t>No corresponde si se realiza con anestesia local. Verificado por MAT</t>
  </si>
  <si>
    <t>LI 3</t>
  </si>
  <si>
    <t>Extracción de ganglio bajo anestesia local</t>
  </si>
  <si>
    <t>RIÑON Y URETER  (NU)</t>
  </si>
  <si>
    <t>Nefro – ureterectomía + cistectomía parcial</t>
  </si>
  <si>
    <t>NU 2</t>
  </si>
  <si>
    <t xml:space="preserve">Nefrectomía total </t>
  </si>
  <si>
    <t xml:space="preserve">Nefrectomía parcial </t>
  </si>
  <si>
    <t>NU  1 A</t>
  </si>
  <si>
    <t>Adicional anteriores</t>
  </si>
  <si>
    <t>MAT luego del 7º día</t>
  </si>
  <si>
    <t>NU 4</t>
  </si>
  <si>
    <t>Cirugía del uréter – Pielotomía</t>
  </si>
  <si>
    <t>NU 5</t>
  </si>
  <si>
    <t>Nefrostomía – Nefrotomía – Lumbotomía</t>
  </si>
  <si>
    <t>NU 6</t>
  </si>
  <si>
    <t xml:space="preserve">Tratamiento de la estenosis ureteropiélica </t>
  </si>
  <si>
    <t>NU 7</t>
  </si>
  <si>
    <t>Derivaciones ureterales ext. o int.</t>
  </si>
  <si>
    <t>NU 8</t>
  </si>
  <si>
    <t>Ureteroplastía</t>
  </si>
  <si>
    <t>Cirugía de la vejiga</t>
  </si>
  <si>
    <t>NU 9</t>
  </si>
  <si>
    <t>Cistectomía total con derivación</t>
  </si>
  <si>
    <t>NU 9 A</t>
  </si>
  <si>
    <t>Adicional Cistectomía total con derivación</t>
  </si>
  <si>
    <t>Por Mat. luego del 6º día</t>
  </si>
  <si>
    <t>NU  10</t>
  </si>
  <si>
    <t xml:space="preserve">Cistectomía parcial – Cistoplastía </t>
  </si>
  <si>
    <t>NU 10 A</t>
  </si>
  <si>
    <t>Adicional Cistectomía parcial</t>
  </si>
  <si>
    <t>Mat luego del 7º día</t>
  </si>
  <si>
    <t>NU  11</t>
  </si>
  <si>
    <t>Tratamiento de fístula vesical a piel o asa intestinal</t>
  </si>
  <si>
    <t>NU 11 A</t>
  </si>
  <si>
    <t>Adicional fístula vesical</t>
  </si>
  <si>
    <t>Por MAT luego del 7º día</t>
  </si>
  <si>
    <t>NU 12</t>
  </si>
  <si>
    <t>Cistostomía</t>
  </si>
  <si>
    <t>NU 13</t>
  </si>
  <si>
    <t>Resección endoscópica de cuello o tumor de vejiga o litotricia vesical endoscópica</t>
  </si>
  <si>
    <t>Deberá adjuntar anatomía patológica de la pieza completa. Incluye Ansa de Resección</t>
  </si>
  <si>
    <t>NU 13A</t>
  </si>
  <si>
    <t>Adicional derecho de aparatología</t>
  </si>
  <si>
    <t>UDA 580</t>
  </si>
  <si>
    <t>Cirugía de la uretra</t>
  </si>
  <si>
    <t>NU 14</t>
  </si>
  <si>
    <t>Uretroplastía externa o interna</t>
  </si>
  <si>
    <t>NU 15</t>
  </si>
  <si>
    <t>Uretrotomía – Meatoplastía</t>
  </si>
  <si>
    <t>Cirugía de la próstata</t>
  </si>
  <si>
    <t>NU 16</t>
  </si>
  <si>
    <t>Prostatectomía radical</t>
  </si>
  <si>
    <t>NU 16A</t>
  </si>
  <si>
    <t>Adicional de Prostatectomía radical</t>
  </si>
  <si>
    <t>Autorizado por MAT, a partir del  8día</t>
  </si>
  <si>
    <t>NU 17</t>
  </si>
  <si>
    <t>Adenomectomía prostática</t>
  </si>
  <si>
    <t>NU 18</t>
  </si>
  <si>
    <t>R.T.U. de próstata</t>
  </si>
  <si>
    <t>Para resecciones transuretrales. Incluye Ansa de Resección</t>
  </si>
  <si>
    <t>NU 18A</t>
  </si>
  <si>
    <t>Adicional derecho de aparatologia</t>
  </si>
  <si>
    <t>NU 19</t>
  </si>
  <si>
    <t>Punción biopsia de próstata</t>
  </si>
  <si>
    <t>NU 20</t>
  </si>
  <si>
    <t>Videorresección de próstata y vejiga</t>
  </si>
  <si>
    <t>Incluye Ansa de resección</t>
  </si>
  <si>
    <t>NU 20 A</t>
  </si>
  <si>
    <t>Adicional derechos de aparatología</t>
  </si>
  <si>
    <t>Cirugía del testículo, cordón y escroto</t>
  </si>
  <si>
    <t>NU 21</t>
  </si>
  <si>
    <t xml:space="preserve">Orquidectomía uni o bilateral </t>
  </si>
  <si>
    <t>NU 22</t>
  </si>
  <si>
    <t>Orquidopexia uni o bilateral</t>
  </si>
  <si>
    <t>NU 23</t>
  </si>
  <si>
    <t xml:space="preserve">Hidrocele – Varicocele – Escrotoplastia-Anastomosis conducto deferente. </t>
  </si>
  <si>
    <t>NU 24</t>
  </si>
  <si>
    <t>Torsión de testículo – absceso de testículo</t>
  </si>
  <si>
    <t>UN 36</t>
  </si>
  <si>
    <t>Vasectomia</t>
  </si>
  <si>
    <t>De acuerdo a normas legales vigentes</t>
  </si>
  <si>
    <t>Cirugía del pene</t>
  </si>
  <si>
    <t>NU 25</t>
  </si>
  <si>
    <t>Amputación de pene + vaciamiento</t>
  </si>
  <si>
    <t>NU  25 A</t>
  </si>
  <si>
    <t>Adicional Amputación de pene + vac.</t>
  </si>
  <si>
    <t>Por MAT luego 7º dia</t>
  </si>
  <si>
    <t>NU 26</t>
  </si>
  <si>
    <t xml:space="preserve">Amputación de pene   </t>
  </si>
  <si>
    <t>NU 27</t>
  </si>
  <si>
    <t>Operación plástica de pene. Colocación de Protesis peneana.</t>
  </si>
  <si>
    <t>NU 28</t>
  </si>
  <si>
    <t>Fimosis</t>
  </si>
  <si>
    <t>Módulos especiales nefrourológicos</t>
  </si>
  <si>
    <t>NU 29</t>
  </si>
  <si>
    <t>Ureterorrenoscopía diagnóstica</t>
  </si>
  <si>
    <t>NU 30</t>
  </si>
  <si>
    <t>Ureterorrenoscopía terapéutica</t>
  </si>
  <si>
    <t>NU 31</t>
  </si>
  <si>
    <t>Nefrostomía percutánea</t>
  </si>
  <si>
    <t>NU 32</t>
  </si>
  <si>
    <t>Cambio de nefrostomía</t>
  </si>
  <si>
    <t>NU 33</t>
  </si>
  <si>
    <t>Litotricia vesical percutánea</t>
  </si>
  <si>
    <t>NU 34</t>
  </si>
  <si>
    <t xml:space="preserve">Nefrolitotomía  percutánea   </t>
  </si>
  <si>
    <t>NU35</t>
  </si>
  <si>
    <t>Colocación terapéutica cateter ureteral</t>
  </si>
  <si>
    <t>GINECOLOGIA  Y  OBSTETRICIA  (GO)</t>
  </si>
  <si>
    <t>Cirugía del ovario y trompas</t>
  </si>
  <si>
    <t xml:space="preserve">Cirugía del ovario   </t>
  </si>
  <si>
    <t>Embarazo ectópico</t>
  </si>
  <si>
    <t>Cirugía laparoscópica de ovario,trompa o miomectomía.</t>
  </si>
  <si>
    <t>GO 3 A</t>
  </si>
  <si>
    <t>GO 22</t>
  </si>
  <si>
    <t>Ligadura de Trompas</t>
  </si>
  <si>
    <t>II- III-IV</t>
  </si>
  <si>
    <t>Cirugía del útero</t>
  </si>
  <si>
    <t>GO 4</t>
  </si>
  <si>
    <t>Histerectomía radical</t>
  </si>
  <si>
    <t>GO 4 A</t>
  </si>
  <si>
    <t>Adicional histerectomía radical</t>
  </si>
  <si>
    <t>Por MAT luego del 5º día</t>
  </si>
  <si>
    <t>GO 5</t>
  </si>
  <si>
    <t xml:space="preserve">Histerectomía    </t>
  </si>
  <si>
    <t>GO 5 A</t>
  </si>
  <si>
    <t>Adicional Histerectomía</t>
  </si>
  <si>
    <t>Por MAT luego del  5° día</t>
  </si>
  <si>
    <t>GO 6</t>
  </si>
  <si>
    <t>Histerectomía laparoscópica</t>
  </si>
  <si>
    <t>GO 6 A</t>
  </si>
  <si>
    <t>GO  7</t>
  </si>
  <si>
    <t>Miomectomía abdominal o Histerocele.</t>
  </si>
  <si>
    <t>GO  8</t>
  </si>
  <si>
    <t>Miomectomía vaginal</t>
  </si>
  <si>
    <t>GO  9</t>
  </si>
  <si>
    <t>Legrado uterino</t>
  </si>
  <si>
    <t>GO 10</t>
  </si>
  <si>
    <t>Amputación de cuello o conización</t>
  </si>
  <si>
    <t>GO 11</t>
  </si>
  <si>
    <t>Cerclaje de cuello</t>
  </si>
  <si>
    <t>GO 12</t>
  </si>
  <si>
    <t>Histeroscopía  terapéutica</t>
  </si>
  <si>
    <t>GO 12 A</t>
  </si>
  <si>
    <t>UDA 362</t>
  </si>
  <si>
    <t>GO 13</t>
  </si>
  <si>
    <t>Conización cervical con asa diatérmica</t>
  </si>
  <si>
    <t>GO 13 A</t>
  </si>
  <si>
    <t>UDA 321</t>
  </si>
  <si>
    <t>Operación en vagina, vulva y periné</t>
  </si>
  <si>
    <t>GO 14</t>
  </si>
  <si>
    <t>Colporrafia anterior y/o posterior</t>
  </si>
  <si>
    <t>GO 15</t>
  </si>
  <si>
    <t>Vulvectomía radical + vaciamiento</t>
  </si>
  <si>
    <t>GO 16</t>
  </si>
  <si>
    <t xml:space="preserve">Vulvectomía              </t>
  </si>
  <si>
    <t>GO 17</t>
  </si>
  <si>
    <t>Cirugía ginecológica menor</t>
  </si>
  <si>
    <t>GO 21</t>
  </si>
  <si>
    <t>Exeresis de cuello. Técnica LEEP</t>
  </si>
  <si>
    <t>GO 23</t>
  </si>
  <si>
    <t>Colocación de Sling Vaginal</t>
  </si>
  <si>
    <t>Operación obstétrica</t>
  </si>
  <si>
    <t>GO 18</t>
  </si>
  <si>
    <t>Parto y Atención del Recién Nacido</t>
  </si>
  <si>
    <t>GO 19</t>
  </si>
  <si>
    <t>Cesárea y Atención del Recién Nacido</t>
  </si>
  <si>
    <t>GO 20</t>
  </si>
  <si>
    <t>Embarazo de alto riesgo</t>
  </si>
  <si>
    <t>III  - IV</t>
  </si>
  <si>
    <t>Comprende: hipertensión arterial, prexistente ó inducida por embarazo, con niveles diastólicos mayores a 100 mmHg y falta de respuesta a medicación ambulatoria habitual. -Crísis Eclámptica.- Diabetes pre gestacional  o gestacional descompensada. -hemorragia placentaria del tercer trimestre con riesgo de hipoxia severa del producto. -Embarazo múltiple complicado. -Infecciones víricas bacterianas o parasitarias. Considerando que el embarazo de alto riesgo dará origen a un producto también de alto riesgo, deberá jerarquizarse que la unidad obstétrica  receptora cuente con rápido acceso a una Unidad Neonatal categoría B ó C  no incluye el gasto de las primeras horas de vida.</t>
  </si>
  <si>
    <t>OPERACIONES DE ORTOPEDIA Y TRAUMATOLOGÍA  (TR)</t>
  </si>
  <si>
    <t>Fracturas con desplazamiento– Osteoplastía</t>
  </si>
  <si>
    <t>TR 1</t>
  </si>
  <si>
    <t>Columna cervical, dorsal o lumbar</t>
  </si>
  <si>
    <t>TR 2</t>
  </si>
  <si>
    <t xml:space="preserve">Húmero, esternón, escápula, cúbito y radio </t>
  </si>
  <si>
    <t>TR 3</t>
  </si>
  <si>
    <t xml:space="preserve">Pelvis, fémur </t>
  </si>
  <si>
    <t>TR 4</t>
  </si>
  <si>
    <t>Tibia, peroné, supracondilea de Húmero, maxilar.</t>
  </si>
  <si>
    <t>TR 5</t>
  </si>
  <si>
    <t>Carpo, tarso, metacarpo, metatarso, huesos propios de la nariz</t>
  </si>
  <si>
    <t>Tratamiento quirúrgico de las fracturas</t>
  </si>
  <si>
    <t>TR 6</t>
  </si>
  <si>
    <t>TR 7</t>
  </si>
  <si>
    <t>Pelvis, sacro y fémur</t>
  </si>
  <si>
    <t>TR 8</t>
  </si>
  <si>
    <t>Húmero, tibia más peroné, cúbito más radio</t>
  </si>
  <si>
    <t>TR 9</t>
  </si>
  <si>
    <t>Cúbito, radio, carpo, rótula, tarso, clavícula, escápula, huesos propios, maxilar sup. e inferior.</t>
  </si>
  <si>
    <t>TR 10</t>
  </si>
  <si>
    <t>Esternón, costillas</t>
  </si>
  <si>
    <t>TR 11</t>
  </si>
  <si>
    <t>Metacarpo, metatarso, falange</t>
  </si>
  <si>
    <t>Resecciones parciales de huesos</t>
  </si>
  <si>
    <t>TR 12</t>
  </si>
  <si>
    <t xml:space="preserve">Exploración, drenaje, legrado, secuestrectomía, </t>
  </si>
  <si>
    <t>TR 13</t>
  </si>
  <si>
    <t>Extracción de osteosíntesis</t>
  </si>
  <si>
    <t>TR 14</t>
  </si>
  <si>
    <t>Extracción de tutores externos</t>
  </si>
  <si>
    <t>Osteotomías correctivas</t>
  </si>
  <si>
    <t>TR 15</t>
  </si>
  <si>
    <t xml:space="preserve">Fémur, tibia y peroné </t>
  </si>
  <si>
    <t>TR 16</t>
  </si>
  <si>
    <t>Resto de los huesos</t>
  </si>
  <si>
    <t>Reparaciones en  los huesos-pseudoartrosis</t>
  </si>
  <si>
    <t>TR 17</t>
  </si>
  <si>
    <t>Húmero</t>
  </si>
  <si>
    <t>TR 18</t>
  </si>
  <si>
    <t>Clavícula, cúbito, radio, carpo y tarso</t>
  </si>
  <si>
    <t>TR 19</t>
  </si>
  <si>
    <t>Metacarpiano–metatarso-falanges</t>
  </si>
  <si>
    <t>TR 20</t>
  </si>
  <si>
    <t>Fémur – tibia – peroné</t>
  </si>
  <si>
    <t>Artrotomía</t>
  </si>
  <si>
    <t>TR 21</t>
  </si>
  <si>
    <t>Sacroilíaco, hombro y cadera</t>
  </si>
  <si>
    <t>TR 22</t>
  </si>
  <si>
    <t>Codo, muñeca, rodilla, tobillo</t>
  </si>
  <si>
    <t>TR 23</t>
  </si>
  <si>
    <t>Metacarpo, metatarso, falanges, esternoclavicular, condrocostal.</t>
  </si>
  <si>
    <t>Artroplastias</t>
  </si>
  <si>
    <t>TR 24</t>
  </si>
  <si>
    <t>Cadera por fractura.   Reemplazo de Prótesis por Revisión de Cadera</t>
  </si>
  <si>
    <t>TR 25</t>
  </si>
  <si>
    <t xml:space="preserve">Cadera por artrosis </t>
  </si>
  <si>
    <t>TR 24A</t>
  </si>
  <si>
    <t>Adicional de artroplastía de cadera</t>
  </si>
  <si>
    <t>Por MAT luego del 8º día</t>
  </si>
  <si>
    <t>TR 26</t>
  </si>
  <si>
    <t xml:space="preserve">Rodilla.  Recambio de Prótesis de rodilla </t>
  </si>
  <si>
    <t>TR 27</t>
  </si>
  <si>
    <t>Otras Artroplastias</t>
  </si>
  <si>
    <t>Artrodesis</t>
  </si>
  <si>
    <t>TR 28</t>
  </si>
  <si>
    <t>Columna cervical, dorsal, lumbar</t>
  </si>
  <si>
    <t>TR 29</t>
  </si>
  <si>
    <t xml:space="preserve">Hombro. Cadera. Rodilla </t>
  </si>
  <si>
    <t>TR 30</t>
  </si>
  <si>
    <t>Muñeca, codo, tarso, carpo, metatarso, metacarpo, tobillo etc.</t>
  </si>
  <si>
    <t>Sutura de articulaciones – Escisión de bolsas serosas</t>
  </si>
  <si>
    <t>TR 31</t>
  </si>
  <si>
    <t xml:space="preserve">Sutura de articulaciones     </t>
  </si>
  <si>
    <t>TR 32</t>
  </si>
  <si>
    <t>Operaciones en bolsas serosas</t>
  </si>
  <si>
    <t>Luxaciones</t>
  </si>
  <si>
    <t>Tratamiento Incruento</t>
  </si>
  <si>
    <t>TR 33</t>
  </si>
  <si>
    <t>Columna cervical – dorsal o lumbar-cadera</t>
  </si>
  <si>
    <t>TR 34</t>
  </si>
  <si>
    <t>Clavícula - codo - hombro – tobillo – rodilla</t>
  </si>
  <si>
    <t>Tratamiento quirúrgico</t>
  </si>
  <si>
    <t>TR 35</t>
  </si>
  <si>
    <t>Columna cervical - dorsal o lumbar</t>
  </si>
  <si>
    <t>TR 36</t>
  </si>
  <si>
    <t>Cadera – Rodilla</t>
  </si>
  <si>
    <t>TR 37</t>
  </si>
  <si>
    <t xml:space="preserve">Clavicula, codo, hombro, tobillo, temporomandibular. </t>
  </si>
  <si>
    <t>TR 38</t>
  </si>
  <si>
    <t>Metacarpo – metatarso</t>
  </si>
  <si>
    <t>Operaciones en los músculos</t>
  </si>
  <si>
    <t>TR 39</t>
  </si>
  <si>
    <t>Miomectomías y resecciones parciales</t>
  </si>
  <si>
    <t>TR 40</t>
  </si>
  <si>
    <t>Escisión de lesión local de músculo</t>
  </si>
  <si>
    <t>Operaciones en tendones, vainas tendinosas y fascias</t>
  </si>
  <si>
    <t>TR 41</t>
  </si>
  <si>
    <t>Exploración drenaje</t>
  </si>
  <si>
    <t>TR 42</t>
  </si>
  <si>
    <t>Tenoplastía simple, complejas</t>
  </si>
  <si>
    <t>TR 43</t>
  </si>
  <si>
    <t>Tenorrafías</t>
  </si>
  <si>
    <t>Amputaciones y desarticulaciones</t>
  </si>
  <si>
    <t>TR 44</t>
  </si>
  <si>
    <t>Interescapulotorácica</t>
  </si>
  <si>
    <t>Con autorizacion del MAT</t>
  </si>
  <si>
    <t>TR 45</t>
  </si>
  <si>
    <t>Hombro</t>
  </si>
  <si>
    <t>TR 46</t>
  </si>
  <si>
    <t>Brazo, codo, antebrazo</t>
  </si>
  <si>
    <t>TR 47</t>
  </si>
  <si>
    <t>Cadera</t>
  </si>
  <si>
    <t>TR 48</t>
  </si>
  <si>
    <t>Muslo y pierna</t>
  </si>
  <si>
    <t>TR 49</t>
  </si>
  <si>
    <t>Pie</t>
  </si>
  <si>
    <t>TR 50</t>
  </si>
  <si>
    <t>Mano</t>
  </si>
  <si>
    <t>TR 51</t>
  </si>
  <si>
    <t>Dedos</t>
  </si>
  <si>
    <t>Otros procedimientos</t>
  </si>
  <si>
    <t>TR 52</t>
  </si>
  <si>
    <t xml:space="preserve">Discectomía cervical, dorsal </t>
  </si>
  <si>
    <t>TR 52A</t>
  </si>
  <si>
    <t xml:space="preserve">Adicional Discectomía cervical, dorsal  </t>
  </si>
  <si>
    <t>A partir del cuarto dia</t>
  </si>
  <si>
    <t>TR 53</t>
  </si>
  <si>
    <t>Discectomia lumbar</t>
  </si>
  <si>
    <t>TR 53A</t>
  </si>
  <si>
    <t>Adicional  Discectomia lumbar</t>
  </si>
  <si>
    <t>A partir del tercer dia</t>
  </si>
  <si>
    <t>TR 54</t>
  </si>
  <si>
    <t>Tratamiento quirúrgico de la enfermedad de Dupuytren</t>
  </si>
  <si>
    <t>TR 55</t>
  </si>
  <si>
    <t>Hallux Valgus uni o bilateral o dedos en garra</t>
  </si>
  <si>
    <t>TR 56</t>
  </si>
  <si>
    <t>Tunel carpiano</t>
  </si>
  <si>
    <t>II III  IV</t>
  </si>
  <si>
    <t>TRS 57</t>
  </si>
  <si>
    <t xml:space="preserve">Artroscopía Simple </t>
  </si>
  <si>
    <t>Patología Meniscal, ratas intraarticulares y/o  evaluaciones diagnósticas. Osteocondritis sin injerto.Incluye retrobisturí, Puntas de Shaver, Puntas de Radiofrecuencia,  sistemas de termoablación, Hemosuctor, Hilos, tubuladura para Bomba de Infusión, Campos Adhesivos e instrumental específico de uso habitual.</t>
  </si>
  <si>
    <t>TRS 57 A</t>
  </si>
  <si>
    <t xml:space="preserve">Adicional por Derecho de Aparatología </t>
  </si>
  <si>
    <t xml:space="preserve">Adicional por derecho de uso de aparatología </t>
  </si>
  <si>
    <t>UDA 519</t>
  </si>
  <si>
    <t>TRC 57</t>
  </si>
  <si>
    <t xml:space="preserve">Artroscopía Compleja </t>
  </si>
  <si>
    <t>Cualquier Reconstruccion ligamentaria, patologías de hombro, mosaicoplastia, revisiones ligamentarias y toda reconstrucción articular compleja. Incluye retrobisturí, Puntas de Shaver, Puntas de Radiofrecuencia,  sistemas de termoablación, Hemosuctor, Hilos, tubuladura para Bomba de Infusión, Campos Adhesivos e instrumental específico de uso habitual.</t>
  </si>
  <si>
    <t>TRC 57 A</t>
  </si>
  <si>
    <t>TR 58 A</t>
  </si>
  <si>
    <t xml:space="preserve">Adicional por Microcirugía en Prácticas nomencladas en traumatología </t>
  </si>
  <si>
    <t>IV</t>
  </si>
  <si>
    <t>Según especificaciones</t>
  </si>
  <si>
    <t>UDA 473</t>
  </si>
  <si>
    <t>TR 59</t>
  </si>
  <si>
    <t>Cirugia de la columna videoasistida</t>
  </si>
  <si>
    <t>Laminectomías – Disectomías – Fijaciones</t>
  </si>
  <si>
    <t>TR 59A</t>
  </si>
  <si>
    <t>Adicional por derecho de aparatología</t>
  </si>
  <si>
    <t>UDA 471</t>
  </si>
  <si>
    <t>TR 60</t>
  </si>
  <si>
    <t>Cifoplastias -Vertebroplastias</t>
  </si>
  <si>
    <t xml:space="preserve"> Deberá constar en la denuncia de internación la fecha y el Nro. De resolución o trámite aprobado del IOMA</t>
  </si>
  <si>
    <t>TR 61</t>
  </si>
  <si>
    <t>Colocación de Dispositivos Intersomáticos</t>
  </si>
  <si>
    <t>TR 62</t>
  </si>
  <si>
    <t>Colocación de Dispositivos Interespinosos</t>
  </si>
  <si>
    <t xml:space="preserve">CIRUGÍA DE PIEL Y TEJIDO CELULAR SUBCUTANEO  </t>
  </si>
  <si>
    <t>PI 1</t>
  </si>
  <si>
    <t>Resección de quiste dermoideo-sacro-coxígeo</t>
  </si>
  <si>
    <t>Autorizado por MAT y prot. Anat. patológica</t>
  </si>
  <si>
    <t>PI 2</t>
  </si>
  <si>
    <t>Resección de angioma cavernoso</t>
  </si>
  <si>
    <t>autorizado por M.A.T y prot.anat.patológica</t>
  </si>
  <si>
    <t>PI 3</t>
  </si>
  <si>
    <t xml:space="preserve">Escisión amplia de piel </t>
  </si>
  <si>
    <t>comprendiendo estructuras vecinas.13.01.02, acompañado con anatomía patológica</t>
  </si>
  <si>
    <t>MISCELÁNEAS</t>
  </si>
  <si>
    <t>MI 1</t>
  </si>
  <si>
    <t>Procedimientos quirúrgicos de baja complejidad (menos de un día de internación)</t>
  </si>
  <si>
    <t xml:space="preserve">Comprende los siguientes códigos del NN:    01.04.02 - 02.02.03 - 03.04.07 - 03.05.05 - 03.06.07 - 03.08.08 - 03.10.04 - 03.13.02 - 05.04.10 - 07.01.11(terapéutico)- 07.06.08         /////     08.07.15 -08.06.16 -  10.01.15 - 10.03.05 - 10.03.06 - 13.02.04. Tratamiento endoscópico de la incontinencia urinaria.     </t>
  </si>
  <si>
    <t>MI 2</t>
  </si>
  <si>
    <t xml:space="preserve">Módulo breve de cirugía grave </t>
  </si>
  <si>
    <t>Sólo con autorización del MAT. Para cirugías de más de 365 UI con  fallecimiento en las primeras 48 hs. del postoperatorio.</t>
  </si>
  <si>
    <t>ACOM</t>
  </si>
  <si>
    <t>ADICIONAL POR ACOMPAÑANTE</t>
  </si>
  <si>
    <t>Adicional a los módulos quirúrgicos en menores hasta 14 años inclusive  (excluye terapia pediátrica y neonatal) NO se otorga a las internaciones con alta en el día. NO SE OTORGA A LOS PACIENTES INTERNADOS EN SALAS GENERALES</t>
  </si>
  <si>
    <t>-</t>
  </si>
  <si>
    <t>UDA</t>
  </si>
  <si>
    <t>Redondeo</t>
  </si>
  <si>
    <t>OF 3</t>
  </si>
  <si>
    <t>valor final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</si>
</sst>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20" x14ac:knownFonts="1">
    <font>
      <sz val="11"/>
      <color theme="1"/>
      <name val="Calibri"/>
      <family val="2"/>
      <scheme val="minor"/>
    </font>
    <font>
      <b/>
      <sz val="9"/>
      <name val="Arial"/>
      <family val="2"/>
    </font>
    <font>
      <b/>
      <sz val="5"/>
      <name val="Arial"/>
      <family val="2"/>
    </font>
    <font>
      <b/>
      <sz val="6"/>
      <name val="Arial"/>
      <family val="2"/>
    </font>
    <font>
      <b/>
      <sz val="4"/>
      <name val="Arial"/>
      <family val="2"/>
    </font>
    <font>
      <b/>
      <sz val="12"/>
      <name val="Arial"/>
      <family val="2"/>
    </font>
    <font>
      <sz val="12"/>
      <name val="Arial"/>
      <family val="2"/>
    </font>
    <font>
      <sz val="9"/>
      <name val="Arial"/>
      <family val="2"/>
    </font>
    <font>
      <sz val="9"/>
      <color indexed="10"/>
      <name val="Arial"/>
      <family val="2"/>
    </font>
    <font>
      <sz val="8"/>
      <name val="Arial"/>
      <family val="2"/>
    </font>
    <font>
      <b/>
      <u/>
      <sz val="9"/>
      <name val="Arial"/>
      <family val="2"/>
    </font>
    <font>
      <sz val="9"/>
      <color indexed="17"/>
      <name val="Arial"/>
      <family val="2"/>
    </font>
    <font>
      <sz val="9"/>
      <color indexed="12"/>
      <name val="Arial"/>
      <family val="2"/>
    </font>
    <font>
      <sz val="12"/>
      <color indexed="17"/>
      <name val="Arial"/>
      <family val="2"/>
    </font>
    <font>
      <u/>
      <sz val="9"/>
      <name val="Arial"/>
      <family val="2"/>
    </font>
    <font>
      <sz val="12"/>
      <name val="Arial"/>
      <family val="2"/>
    </font>
    <font>
      <b/>
      <u/>
      <sz val="12"/>
      <name val="Arial"/>
      <family val="2"/>
    </font>
    <font>
      <b/>
      <sz val="8"/>
      <name val="Arial"/>
      <family val="2"/>
    </font>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indexed="41"/>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3">
    <xf numFmtId="0" fontId="0" fillId="0" borderId="0"/>
    <xf numFmtId="0" fontId="15" fillId="0" borderId="0"/>
    <xf numFmtId="44" fontId="18" fillId="0" borderId="0" applyFont="0" applyFill="0" applyBorder="0" applyAlignment="0" applyProtection="0"/>
  </cellStyleXfs>
  <cellXfs count="166">
    <xf numFmtId="0" fontId="0" fillId="0" borderId="0" xfId="0"/>
    <xf numFmtId="0" fontId="1" fillId="0" borderId="0" xfId="0" applyFont="1"/>
    <xf numFmtId="0" fontId="7" fillId="0" borderId="0" xfId="0" applyFont="1" applyAlignment="1">
      <alignment vertical="top"/>
    </xf>
    <xf numFmtId="0" fontId="7" fillId="2" borderId="0" xfId="0" applyFont="1" applyFill="1" applyAlignment="1">
      <alignment horizontal="center" vertical="top"/>
    </xf>
    <xf numFmtId="0" fontId="7" fillId="2" borderId="0" xfId="0" applyFont="1" applyFill="1" applyAlignment="1">
      <alignment vertical="top"/>
    </xf>
    <xf numFmtId="0" fontId="7" fillId="2" borderId="0" xfId="0" applyFont="1" applyFill="1" applyAlignment="1">
      <alignment horizontal="center" vertical="center"/>
    </xf>
    <xf numFmtId="1" fontId="6" fillId="0" borderId="3" xfId="0" applyNumberFormat="1" applyFont="1" applyBorder="1" applyAlignment="1">
      <alignment horizontal="center" vertical="center"/>
    </xf>
    <xf numFmtId="0" fontId="7" fillId="2" borderId="0" xfId="0" applyFont="1" applyFill="1" applyAlignment="1">
      <alignment horizontal="center"/>
    </xf>
    <xf numFmtId="1" fontId="6" fillId="0" borderId="0" xfId="0" applyNumberFormat="1" applyFont="1" applyAlignment="1">
      <alignment horizontal="center" vertical="center"/>
    </xf>
    <xf numFmtId="0" fontId="7" fillId="2" borderId="0" xfId="0" applyFont="1" applyFill="1"/>
    <xf numFmtId="1" fontId="6" fillId="0" borderId="4" xfId="0" applyNumberFormat="1" applyFont="1" applyBorder="1" applyAlignment="1">
      <alignment horizontal="center" vertical="center"/>
    </xf>
    <xf numFmtId="1" fontId="6" fillId="0" borderId="1" xfId="0" applyNumberFormat="1" applyFont="1" applyBorder="1" applyAlignment="1">
      <alignment horizontal="center" vertical="center"/>
    </xf>
    <xf numFmtId="0" fontId="7" fillId="0" borderId="0" xfId="0" applyFont="1" applyAlignment="1">
      <alignment vertical="center"/>
    </xf>
    <xf numFmtId="0" fontId="7" fillId="2" borderId="0" xfId="0" applyFont="1" applyFill="1" applyAlignment="1">
      <alignment vertical="center"/>
    </xf>
    <xf numFmtId="1" fontId="6" fillId="0" borderId="7" xfId="0" applyNumberFormat="1" applyFont="1" applyBorder="1" applyAlignment="1">
      <alignment horizontal="center" vertical="center"/>
    </xf>
    <xf numFmtId="1" fontId="6" fillId="0" borderId="5" xfId="0" applyNumberFormat="1" applyFont="1" applyBorder="1"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xf>
    <xf numFmtId="0" fontId="7" fillId="0" borderId="0" xfId="0" applyFont="1"/>
    <xf numFmtId="0" fontId="6" fillId="0" borderId="0" xfId="0" applyFont="1" applyAlignment="1">
      <alignment horizontal="center" vertical="center"/>
    </xf>
    <xf numFmtId="0" fontId="7" fillId="0" borderId="0" xfId="0" applyFont="1" applyAlignment="1">
      <alignment horizontal="center" vertical="top"/>
    </xf>
    <xf numFmtId="0" fontId="7" fillId="0" borderId="0" xfId="0" applyFont="1" applyAlignment="1">
      <alignment horizontal="center" vertical="center"/>
    </xf>
    <xf numFmtId="1" fontId="5" fillId="0" borderId="4" xfId="0" applyNumberFormat="1" applyFont="1" applyBorder="1" applyAlignment="1">
      <alignment horizontal="center" vertical="center"/>
    </xf>
    <xf numFmtId="0" fontId="7" fillId="2" borderId="0" xfId="0" applyFont="1" applyFill="1" applyAlignment="1">
      <alignment horizontal="left"/>
    </xf>
    <xf numFmtId="0" fontId="7" fillId="2" borderId="4" xfId="0" applyFont="1" applyFill="1" applyBorder="1" applyAlignment="1">
      <alignment horizontal="center" vertical="top"/>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1" fontId="6" fillId="0" borderId="8" xfId="0" applyNumberFormat="1" applyFont="1" applyBorder="1" applyAlignment="1">
      <alignment horizontal="center" vertical="center"/>
    </xf>
    <xf numFmtId="0" fontId="7" fillId="0" borderId="0" xfId="0" applyFont="1" applyAlignment="1">
      <alignment horizontal="left"/>
    </xf>
    <xf numFmtId="0" fontId="7" fillId="2" borderId="0" xfId="0" applyFont="1" applyFill="1" applyAlignment="1">
      <alignment horizontal="left" vertical="center"/>
    </xf>
    <xf numFmtId="0" fontId="7"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8" xfId="0" applyFont="1" applyFill="1" applyBorder="1" applyAlignment="1">
      <alignment horizontal="left" vertical="center"/>
    </xf>
    <xf numFmtId="0" fontId="7" fillId="2" borderId="0" xfId="0" applyFont="1" applyFill="1" applyAlignment="1">
      <alignment horizontal="left" vertical="top"/>
    </xf>
    <xf numFmtId="0" fontId="7" fillId="0" borderId="0" xfId="0" applyFont="1" applyAlignment="1">
      <alignment horizontal="left" vertical="center"/>
    </xf>
    <xf numFmtId="0" fontId="1" fillId="0" borderId="0" xfId="0" applyFont="1" applyAlignment="1">
      <alignment horizontal="left" vertical="top"/>
    </xf>
    <xf numFmtId="0" fontId="7" fillId="2" borderId="4" xfId="0" applyFont="1" applyFill="1" applyBorder="1" applyAlignment="1">
      <alignment horizontal="left" vertical="top"/>
    </xf>
    <xf numFmtId="0" fontId="7" fillId="0" borderId="0" xfId="0" applyFont="1" applyAlignment="1">
      <alignment horizontal="left" vertical="top"/>
    </xf>
    <xf numFmtId="0" fontId="7" fillId="0" borderId="11" xfId="0" applyFont="1" applyBorder="1" applyAlignment="1">
      <alignment horizontal="left" vertical="top"/>
    </xf>
    <xf numFmtId="0" fontId="1" fillId="0" borderId="11" xfId="0" applyFont="1" applyBorder="1" applyAlignment="1">
      <alignment horizontal="left" vertical="top"/>
    </xf>
    <xf numFmtId="1" fontId="13" fillId="0" borderId="1" xfId="0" applyNumberFormat="1" applyFont="1" applyBorder="1" applyAlignment="1">
      <alignment horizontal="center" vertical="center"/>
    </xf>
    <xf numFmtId="0" fontId="7" fillId="2" borderId="8" xfId="0" applyFont="1" applyFill="1" applyBorder="1" applyAlignment="1">
      <alignment horizontal="center" vertical="top"/>
    </xf>
    <xf numFmtId="0" fontId="1" fillId="2" borderId="8" xfId="0" applyFont="1" applyFill="1" applyBorder="1" applyAlignment="1">
      <alignment horizontal="center" vertical="center"/>
    </xf>
    <xf numFmtId="0" fontId="8" fillId="4" borderId="1" xfId="0" applyFont="1" applyFill="1" applyBorder="1" applyAlignment="1">
      <alignment horizontal="left"/>
    </xf>
    <xf numFmtId="0" fontId="7" fillId="2" borderId="1" xfId="0" applyFont="1" applyFill="1" applyBorder="1" applyAlignment="1">
      <alignment horizontal="center"/>
    </xf>
    <xf numFmtId="0" fontId="7" fillId="2" borderId="1" xfId="0" applyFont="1" applyFill="1" applyBorder="1" applyAlignment="1">
      <alignment horizontal="left"/>
    </xf>
    <xf numFmtId="0" fontId="8" fillId="0" borderId="0" xfId="0" applyFont="1" applyAlignment="1">
      <alignment horizontal="left"/>
    </xf>
    <xf numFmtId="0" fontId="8"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center" vertical="center"/>
    </xf>
    <xf numFmtId="0" fontId="1" fillId="2" borderId="0" xfId="0" applyFont="1" applyFill="1" applyAlignment="1">
      <alignment horizontal="center" vertical="top"/>
    </xf>
    <xf numFmtId="0" fontId="1" fillId="2" borderId="0" xfId="0" applyFont="1" applyFill="1" applyAlignment="1">
      <alignment horizontal="left" vertical="top"/>
    </xf>
    <xf numFmtId="0" fontId="7" fillId="0" borderId="4" xfId="0" applyFont="1" applyBorder="1" applyAlignment="1">
      <alignment horizontal="left" vertical="top"/>
    </xf>
    <xf numFmtId="0" fontId="7" fillId="2" borderId="1" xfId="0" applyFont="1" applyFill="1" applyBorder="1" applyAlignment="1">
      <alignment horizontal="center" vertical="top"/>
    </xf>
    <xf numFmtId="0" fontId="7" fillId="2" borderId="1" xfId="0" applyFont="1" applyFill="1" applyBorder="1" applyAlignment="1">
      <alignment horizontal="left" vertical="top"/>
    </xf>
    <xf numFmtId="0" fontId="7" fillId="2" borderId="3" xfId="0" applyFont="1" applyFill="1" applyBorder="1" applyAlignment="1">
      <alignment horizontal="center" vertical="top"/>
    </xf>
    <xf numFmtId="0" fontId="7" fillId="2" borderId="3" xfId="0" applyFont="1" applyFill="1" applyBorder="1" applyAlignment="1">
      <alignment horizontal="left" vertical="top"/>
    </xf>
    <xf numFmtId="0" fontId="7" fillId="2" borderId="3" xfId="0" applyFont="1" applyFill="1" applyBorder="1" applyAlignment="1">
      <alignment horizontal="center" vertical="center"/>
    </xf>
    <xf numFmtId="1" fontId="6" fillId="0" borderId="13" xfId="0" applyNumberFormat="1" applyFont="1" applyBorder="1" applyAlignment="1">
      <alignment horizontal="center" vertical="center"/>
    </xf>
    <xf numFmtId="0" fontId="7" fillId="2" borderId="8" xfId="0" applyFont="1" applyFill="1" applyBorder="1" applyAlignment="1">
      <alignment horizontal="left" vertical="top"/>
    </xf>
    <xf numFmtId="0" fontId="7" fillId="2" borderId="7" xfId="0" applyFont="1" applyFill="1" applyBorder="1" applyAlignment="1">
      <alignment horizontal="center" vertical="top"/>
    </xf>
    <xf numFmtId="0" fontId="7" fillId="2" borderId="7" xfId="0" applyFont="1" applyFill="1" applyBorder="1" applyAlignment="1">
      <alignment horizontal="left" vertical="top"/>
    </xf>
    <xf numFmtId="0" fontId="7" fillId="2" borderId="7" xfId="0" applyFont="1" applyFill="1" applyBorder="1" applyAlignment="1">
      <alignment horizontal="center" vertical="center"/>
    </xf>
    <xf numFmtId="0" fontId="1" fillId="2" borderId="8" xfId="0" applyFont="1" applyFill="1" applyBorder="1" applyAlignment="1">
      <alignment horizontal="center" vertical="top"/>
    </xf>
    <xf numFmtId="0" fontId="1" fillId="2" borderId="8" xfId="0" applyFont="1" applyFill="1" applyBorder="1" applyAlignment="1">
      <alignment horizontal="left" vertical="top"/>
    </xf>
    <xf numFmtId="0" fontId="7" fillId="2" borderId="1" xfId="0" applyFont="1" applyFill="1" applyBorder="1" applyAlignment="1">
      <alignment vertical="center"/>
    </xf>
    <xf numFmtId="0" fontId="9" fillId="2" borderId="1" xfId="0" applyFont="1" applyFill="1" applyBorder="1" applyAlignment="1">
      <alignment horizontal="left" vertical="top"/>
    </xf>
    <xf numFmtId="0" fontId="7" fillId="0" borderId="1" xfId="0" applyFont="1" applyBorder="1" applyAlignment="1">
      <alignment vertical="center"/>
    </xf>
    <xf numFmtId="0" fontId="7" fillId="4" borderId="1" xfId="0" applyFont="1" applyFill="1" applyBorder="1" applyAlignment="1">
      <alignment vertical="center"/>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1" fontId="5" fillId="0" borderId="1" xfId="0" applyNumberFormat="1" applyFont="1" applyBorder="1" applyAlignment="1">
      <alignment horizontal="center" vertical="center"/>
    </xf>
    <xf numFmtId="0" fontId="7" fillId="0" borderId="1" xfId="0" applyFont="1" applyBorder="1" applyAlignment="1">
      <alignment horizontal="center" vertical="center"/>
    </xf>
    <xf numFmtId="0" fontId="1" fillId="3" borderId="1" xfId="0" applyFont="1" applyFill="1" applyBorder="1" applyAlignment="1">
      <alignment horizontal="center"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9" fillId="0" borderId="5" xfId="0" applyFont="1" applyBorder="1" applyAlignment="1">
      <alignment horizontal="center" vertical="center"/>
    </xf>
    <xf numFmtId="0" fontId="7" fillId="0" borderId="5" xfId="0" applyFont="1" applyBorder="1" applyAlignment="1">
      <alignment vertical="center"/>
    </xf>
    <xf numFmtId="0" fontId="7" fillId="0" borderId="5" xfId="0" applyFont="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center"/>
    </xf>
    <xf numFmtId="0" fontId="11" fillId="4" borderId="1" xfId="0" applyFont="1" applyFill="1" applyBorder="1" applyAlignment="1">
      <alignment vertical="center"/>
    </xf>
    <xf numFmtId="0" fontId="12" fillId="4" borderId="1" xfId="0" applyFont="1" applyFill="1" applyBorder="1" applyAlignment="1">
      <alignment vertical="center"/>
    </xf>
    <xf numFmtId="0" fontId="1" fillId="0" borderId="0" xfId="0" applyFont="1" applyAlignment="1">
      <alignment horizontal="justify" vertical="top"/>
    </xf>
    <xf numFmtId="0" fontId="7" fillId="3" borderId="1" xfId="0" applyFont="1" applyFill="1" applyBorder="1" applyAlignment="1">
      <alignment vertical="center"/>
    </xf>
    <xf numFmtId="16" fontId="7" fillId="0" borderId="1" xfId="0" applyNumberFormat="1" applyFont="1" applyBorder="1" applyAlignment="1">
      <alignment horizontal="center" vertical="center"/>
    </xf>
    <xf numFmtId="0" fontId="8" fillId="2" borderId="0" xfId="0" applyFont="1" applyFill="1" applyAlignment="1">
      <alignment horizontal="left" vertical="center"/>
    </xf>
    <xf numFmtId="0" fontId="7" fillId="2" borderId="0" xfId="0" applyFont="1" applyFill="1" applyAlignment="1">
      <alignment horizontal="justify" vertical="top"/>
    </xf>
    <xf numFmtId="0" fontId="7" fillId="2" borderId="0" xfId="0" applyFont="1" applyFill="1" applyAlignment="1">
      <alignment horizontal="justify" vertical="center"/>
    </xf>
    <xf numFmtId="0" fontId="7" fillId="4" borderId="0" xfId="0" applyFont="1" applyFill="1" applyAlignment="1">
      <alignment vertical="center"/>
    </xf>
    <xf numFmtId="0" fontId="1" fillId="0" borderId="4" xfId="0" applyFont="1" applyBorder="1" applyAlignment="1">
      <alignment horizontal="justify" vertical="top"/>
    </xf>
    <xf numFmtId="0" fontId="1" fillId="2" borderId="4" xfId="0" applyFont="1" applyFill="1" applyBorder="1" applyAlignment="1">
      <alignment horizontal="left" vertical="center"/>
    </xf>
    <xf numFmtId="0" fontId="1" fillId="2" borderId="4" xfId="0" applyFont="1" applyFill="1" applyBorder="1" applyAlignment="1">
      <alignment horizontal="center" vertical="top"/>
    </xf>
    <xf numFmtId="0" fontId="1" fillId="2" borderId="4" xfId="0" applyFont="1" applyFill="1" applyBorder="1" applyAlignment="1">
      <alignment horizontal="justify" vertical="top"/>
    </xf>
    <xf numFmtId="0" fontId="7" fillId="0" borderId="1" xfId="1" applyFont="1" applyBorder="1" applyAlignment="1">
      <alignment vertical="center"/>
    </xf>
    <xf numFmtId="0" fontId="7" fillId="5" borderId="1" xfId="1" applyFont="1" applyFill="1" applyBorder="1" applyAlignment="1">
      <alignment vertical="center"/>
    </xf>
    <xf numFmtId="0" fontId="7" fillId="2" borderId="1" xfId="1" applyFont="1" applyFill="1" applyBorder="1" applyAlignment="1">
      <alignment horizontal="left" vertical="center"/>
    </xf>
    <xf numFmtId="0" fontId="7" fillId="2" borderId="1" xfId="1" applyFont="1" applyFill="1" applyBorder="1" applyAlignment="1">
      <alignment horizontal="center" vertical="center"/>
    </xf>
    <xf numFmtId="0" fontId="7" fillId="2" borderId="1" xfId="1" applyFont="1" applyFill="1" applyBorder="1" applyAlignment="1">
      <alignment vertical="center"/>
    </xf>
    <xf numFmtId="0" fontId="7" fillId="5" borderId="1" xfId="0" applyFont="1" applyFill="1" applyBorder="1" applyAlignment="1">
      <alignment vertical="center"/>
    </xf>
    <xf numFmtId="0" fontId="1" fillId="2" borderId="0" xfId="0" applyFont="1" applyFill="1" applyAlignment="1">
      <alignment horizontal="justify" vertical="top"/>
    </xf>
    <xf numFmtId="0" fontId="7" fillId="0" borderId="7" xfId="0" applyFont="1" applyBorder="1" applyAlignment="1">
      <alignment vertical="center"/>
    </xf>
    <xf numFmtId="0" fontId="7" fillId="4" borderId="7" xfId="0" applyFont="1" applyFill="1" applyBorder="1" applyAlignment="1">
      <alignment vertical="center"/>
    </xf>
    <xf numFmtId="0" fontId="7" fillId="2" borderId="7" xfId="0" applyFont="1" applyFill="1" applyBorder="1" applyAlignment="1">
      <alignment horizontal="left" vertical="center"/>
    </xf>
    <xf numFmtId="0" fontId="7" fillId="2" borderId="7" xfId="0" applyFont="1" applyFill="1" applyBorder="1" applyAlignment="1">
      <alignment vertical="center"/>
    </xf>
    <xf numFmtId="0" fontId="7" fillId="2" borderId="3" xfId="0" applyFont="1" applyFill="1" applyBorder="1" applyAlignment="1">
      <alignment vertical="center"/>
    </xf>
    <xf numFmtId="0" fontId="7" fillId="2" borderId="5" xfId="0" applyFont="1" applyFill="1" applyBorder="1" applyAlignment="1">
      <alignment horizontal="left" vertical="center"/>
    </xf>
    <xf numFmtId="0" fontId="7" fillId="2" borderId="5" xfId="0" applyFont="1" applyFill="1" applyBorder="1" applyAlignment="1">
      <alignment horizontal="center" vertical="center"/>
    </xf>
    <xf numFmtId="0" fontId="7" fillId="2" borderId="5" xfId="0" applyFont="1" applyFill="1" applyBorder="1" applyAlignment="1">
      <alignment vertical="center"/>
    </xf>
    <xf numFmtId="0" fontId="7" fillId="0" borderId="3" xfId="0" applyFont="1" applyBorder="1" applyAlignment="1">
      <alignment vertical="center"/>
    </xf>
    <xf numFmtId="0" fontId="7" fillId="4" borderId="3" xfId="0" applyFont="1" applyFill="1" applyBorder="1" applyAlignment="1">
      <alignment vertical="center"/>
    </xf>
    <xf numFmtId="0" fontId="7" fillId="2" borderId="3" xfId="0" applyFont="1" applyFill="1" applyBorder="1" applyAlignment="1">
      <alignment horizontal="left" vertical="center"/>
    </xf>
    <xf numFmtId="0" fontId="7" fillId="2" borderId="4" xfId="0" applyFont="1" applyFill="1" applyBorder="1" applyAlignment="1">
      <alignment vertical="center"/>
    </xf>
    <xf numFmtId="0" fontId="7" fillId="2" borderId="8" xfId="0" applyFont="1" applyFill="1" applyBorder="1" applyAlignment="1">
      <alignment vertical="center"/>
    </xf>
    <xf numFmtId="0" fontId="7" fillId="2" borderId="10" xfId="0" applyFont="1" applyFill="1" applyBorder="1" applyAlignment="1">
      <alignment vertical="center"/>
    </xf>
    <xf numFmtId="0" fontId="7" fillId="0" borderId="8" xfId="0" applyFont="1" applyBorder="1" applyAlignment="1">
      <alignment vertical="center"/>
    </xf>
    <xf numFmtId="0" fontId="7" fillId="2" borderId="14" xfId="0" applyFont="1" applyFill="1" applyBorder="1"/>
    <xf numFmtId="0" fontId="1" fillId="2" borderId="0" xfId="0" applyFont="1" applyFill="1" applyAlignment="1">
      <alignment vertical="center"/>
    </xf>
    <xf numFmtId="1" fontId="5" fillId="0" borderId="0" xfId="0" applyNumberFormat="1" applyFont="1" applyAlignment="1">
      <alignment horizontal="center" vertical="center"/>
    </xf>
    <xf numFmtId="1" fontId="13" fillId="0" borderId="0" xfId="0" applyNumberFormat="1" applyFont="1" applyAlignment="1">
      <alignment horizontal="center" vertical="center"/>
    </xf>
    <xf numFmtId="2" fontId="6" fillId="0" borderId="0" xfId="0" applyNumberFormat="1" applyFont="1" applyAlignment="1">
      <alignment horizontal="center" vertical="center"/>
    </xf>
    <xf numFmtId="0" fontId="0" fillId="6" borderId="0" xfId="0" applyFill="1"/>
    <xf numFmtId="1" fontId="5" fillId="6" borderId="0" xfId="0" applyNumberFormat="1" applyFont="1" applyFill="1" applyAlignment="1">
      <alignment horizontal="center" vertical="center"/>
    </xf>
    <xf numFmtId="0" fontId="6" fillId="6" borderId="0" xfId="0" applyFont="1" applyFill="1" applyAlignment="1">
      <alignment vertical="top"/>
    </xf>
    <xf numFmtId="1" fontId="6" fillId="6" borderId="0" xfId="0" applyNumberFormat="1" applyFont="1" applyFill="1" applyAlignment="1">
      <alignment horizontal="center" vertical="center"/>
    </xf>
    <xf numFmtId="0" fontId="5" fillId="6" borderId="0" xfId="0" applyFont="1" applyFill="1" applyAlignment="1">
      <alignment vertical="top"/>
    </xf>
    <xf numFmtId="0" fontId="6" fillId="6" borderId="0" xfId="0" applyFont="1" applyFill="1" applyAlignment="1">
      <alignment horizontal="center" vertical="center"/>
    </xf>
    <xf numFmtId="44" fontId="19" fillId="6" borderId="0" xfId="2" applyFont="1" applyFill="1"/>
    <xf numFmtId="44" fontId="5" fillId="6" borderId="0" xfId="2" applyFont="1" applyFill="1" applyAlignment="1">
      <alignment horizontal="center" vertical="center"/>
    </xf>
    <xf numFmtId="0" fontId="0" fillId="0" borderId="0" xfId="0" applyFill="1"/>
    <xf numFmtId="0" fontId="1" fillId="0" borderId="8" xfId="0" applyFont="1" applyBorder="1" applyAlignment="1">
      <alignment vertical="center"/>
    </xf>
    <xf numFmtId="0" fontId="7" fillId="0" borderId="8" xfId="0" applyFont="1" applyBorder="1" applyAlignment="1">
      <alignment vertical="center"/>
    </xf>
    <xf numFmtId="0" fontId="1" fillId="0" borderId="3" xfId="0" applyFont="1" applyBorder="1" applyAlignment="1">
      <alignment horizontal="left" vertical="center"/>
    </xf>
    <xf numFmtId="0" fontId="1" fillId="0" borderId="0" xfId="0" applyFont="1" applyAlignment="1">
      <alignment horizontal="justify"/>
    </xf>
    <xf numFmtId="0" fontId="7" fillId="0" borderId="4" xfId="0" applyFont="1" applyBorder="1" applyAlignment="1">
      <alignment vertical="center"/>
    </xf>
    <xf numFmtId="0" fontId="6" fillId="0" borderId="4" xfId="0" applyFont="1" applyBorder="1"/>
    <xf numFmtId="0" fontId="7" fillId="0" borderId="0" xfId="0" applyFont="1" applyAlignment="1">
      <alignment vertical="center"/>
    </xf>
    <xf numFmtId="0" fontId="6" fillId="0" borderId="0" xfId="0" applyFont="1"/>
    <xf numFmtId="0" fontId="16" fillId="0" borderId="3" xfId="0" applyFont="1" applyBorder="1"/>
    <xf numFmtId="0" fontId="6" fillId="0" borderId="3" xfId="0" applyFont="1" applyBorder="1"/>
    <xf numFmtId="0" fontId="7" fillId="0" borderId="0" xfId="0" applyFont="1"/>
    <xf numFmtId="0" fontId="1" fillId="0" borderId="4" xfId="0" applyFont="1" applyBorder="1" applyAlignment="1">
      <alignment horizontal="left" vertical="top"/>
    </xf>
    <xf numFmtId="0" fontId="7" fillId="0" borderId="4" xfId="0" applyFont="1" applyBorder="1"/>
    <xf numFmtId="0" fontId="1" fillId="0" borderId="2" xfId="0" applyFont="1" applyBorder="1" applyAlignment="1">
      <alignment vertical="center"/>
    </xf>
    <xf numFmtId="0" fontId="7" fillId="0" borderId="12"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8" xfId="0" applyFont="1" applyBorder="1" applyAlignment="1">
      <alignment horizontal="justify" vertical="center"/>
    </xf>
    <xf numFmtId="0" fontId="7" fillId="0" borderId="8" xfId="0" applyFont="1" applyBorder="1"/>
    <xf numFmtId="0" fontId="1" fillId="2" borderId="8" xfId="0" applyFont="1" applyFill="1" applyBorder="1" applyAlignment="1">
      <alignment vertical="center"/>
    </xf>
    <xf numFmtId="0" fontId="7" fillId="2" borderId="8" xfId="0" applyFont="1" applyFill="1" applyBorder="1" applyAlignment="1">
      <alignment vertical="center"/>
    </xf>
    <xf numFmtId="0" fontId="1" fillId="0" borderId="8" xfId="0" applyFont="1" applyBorder="1"/>
    <xf numFmtId="0" fontId="1" fillId="0" borderId="3" xfId="0" applyFont="1" applyBorder="1" applyAlignment="1">
      <alignment vertical="center"/>
    </xf>
    <xf numFmtId="0" fontId="7" fillId="0" borderId="3" xfId="0" applyFont="1" applyBorder="1" applyAlignment="1">
      <alignment vertical="center"/>
    </xf>
    <xf numFmtId="0" fontId="17" fillId="0" borderId="0" xfId="0" applyFont="1" applyAlignment="1">
      <alignment horizontal="justify"/>
    </xf>
    <xf numFmtId="0" fontId="9" fillId="0" borderId="0" xfId="0" applyFont="1"/>
    <xf numFmtId="0" fontId="1" fillId="0" borderId="11" xfId="0" applyFont="1" applyBorder="1" applyAlignment="1">
      <alignment vertical="center"/>
    </xf>
    <xf numFmtId="0" fontId="1" fillId="0" borderId="9" xfId="0" applyFont="1" applyBorder="1" applyAlignment="1">
      <alignment vertical="center"/>
    </xf>
    <xf numFmtId="0" fontId="1" fillId="0" borderId="6" xfId="0" applyFont="1" applyBorder="1" applyAlignment="1">
      <alignment vertical="center"/>
    </xf>
  </cellXfs>
  <cellStyles count="3">
    <cellStyle name="Moneda" xfId="2" builtinId="4"/>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6"/>
  <sheetViews>
    <sheetView tabSelected="1" workbookViewId="0">
      <pane ySplit="1" topLeftCell="A2" activePane="bottomLeft" state="frozen"/>
      <selection activeCell="C1" sqref="C1"/>
      <selection pane="bottomLeft" activeCell="M18" sqref="M18"/>
    </sheetView>
  </sheetViews>
  <sheetFormatPr baseColWidth="10" defaultRowHeight="15" x14ac:dyDescent="0.25"/>
  <cols>
    <col min="3" max="3" width="35.85546875" customWidth="1"/>
    <col min="4" max="4" width="21.7109375" bestFit="1" customWidth="1"/>
    <col min="5" max="5" width="101.7109375" customWidth="1"/>
    <col min="10" max="10" width="0" hidden="1" customWidth="1"/>
    <col min="11" max="11" width="11.7109375" style="128" hidden="1" customWidth="1"/>
    <col min="12" max="12" width="0" style="128" hidden="1" customWidth="1"/>
    <col min="13" max="13" width="19.140625" style="134" bestFit="1" customWidth="1"/>
    <col min="14" max="16" width="11.42578125" style="136"/>
  </cols>
  <sheetData>
    <row r="1" spans="1:16" x14ac:dyDescent="0.25">
      <c r="A1" t="s">
        <v>1286</v>
      </c>
      <c r="L1" s="128" t="s">
        <v>1286</v>
      </c>
      <c r="O1" s="136" t="s">
        <v>7</v>
      </c>
      <c r="P1" s="136">
        <v>176.14</v>
      </c>
    </row>
    <row r="2" spans="1:16" ht="15.75" x14ac:dyDescent="0.25">
      <c r="A2" s="70" t="s">
        <v>0</v>
      </c>
      <c r="B2" s="70"/>
      <c r="C2" s="71" t="s">
        <v>1</v>
      </c>
      <c r="D2" s="72" t="s">
        <v>2</v>
      </c>
      <c r="E2" s="73" t="s">
        <v>3</v>
      </c>
      <c r="F2" s="74" t="s">
        <v>4</v>
      </c>
      <c r="G2" s="74" t="s">
        <v>5</v>
      </c>
      <c r="H2" s="75" t="s">
        <v>6</v>
      </c>
      <c r="I2" s="76" t="s">
        <v>7</v>
      </c>
      <c r="J2" s="125"/>
      <c r="K2" s="129" t="s">
        <v>1288</v>
      </c>
      <c r="L2" s="130" t="s">
        <v>8</v>
      </c>
      <c r="M2" s="135" t="s">
        <v>1290</v>
      </c>
      <c r="O2" s="136" t="s">
        <v>1287</v>
      </c>
      <c r="P2" s="136">
        <v>17.829999999999998</v>
      </c>
    </row>
    <row r="3" spans="1:16" x14ac:dyDescent="0.25">
      <c r="A3" s="139" t="s">
        <v>9</v>
      </c>
      <c r="B3" s="139"/>
      <c r="C3" s="139"/>
      <c r="D3" s="17"/>
      <c r="E3" s="17"/>
      <c r="F3" s="17"/>
      <c r="G3" s="17"/>
      <c r="H3" s="17"/>
      <c r="I3" s="10"/>
      <c r="J3" s="8"/>
      <c r="K3" s="131"/>
      <c r="L3" s="130" t="s">
        <v>1286</v>
      </c>
    </row>
    <row r="4" spans="1:16" ht="15.75" x14ac:dyDescent="0.25">
      <c r="A4" s="77" t="s">
        <v>10</v>
      </c>
      <c r="B4" s="78"/>
      <c r="C4" s="79" t="s">
        <v>11</v>
      </c>
      <c r="D4" s="77" t="s">
        <v>12</v>
      </c>
      <c r="E4" s="68" t="s">
        <v>13</v>
      </c>
      <c r="F4" s="77">
        <v>1</v>
      </c>
      <c r="G4" s="77"/>
      <c r="H4" s="77" t="s">
        <v>14</v>
      </c>
      <c r="I4" s="11">
        <v>142.24164863999997</v>
      </c>
      <c r="J4" s="8"/>
      <c r="K4" s="131">
        <f>ROUND(I4,0)</f>
        <v>142</v>
      </c>
      <c r="L4" s="132">
        <v>4035.64</v>
      </c>
      <c r="M4" s="134">
        <f>K4*$P$1</f>
        <v>25011.879999999997</v>
      </c>
    </row>
    <row r="5" spans="1:16" ht="15.75" x14ac:dyDescent="0.25">
      <c r="A5" s="77" t="s">
        <v>15</v>
      </c>
      <c r="B5" s="78"/>
      <c r="C5" s="80" t="s">
        <v>16</v>
      </c>
      <c r="D5" s="81" t="s">
        <v>17</v>
      </c>
      <c r="E5" s="82" t="s">
        <v>18</v>
      </c>
      <c r="F5" s="83">
        <v>1</v>
      </c>
      <c r="G5" s="83"/>
      <c r="H5" s="83" t="s">
        <v>19</v>
      </c>
      <c r="I5" s="11">
        <v>79.825823999999997</v>
      </c>
      <c r="J5" s="8"/>
      <c r="K5" s="131">
        <f t="shared" ref="K5:K8" si="0">ROUND(I5,0)</f>
        <v>80</v>
      </c>
      <c r="L5" s="132">
        <v>2273.6</v>
      </c>
      <c r="M5" s="134">
        <f t="shared" ref="M5:M8" si="1">K5*$P$1</f>
        <v>14091.199999999999</v>
      </c>
    </row>
    <row r="6" spans="1:16" ht="15.75" x14ac:dyDescent="0.25">
      <c r="A6" s="77" t="s">
        <v>20</v>
      </c>
      <c r="B6" s="78"/>
      <c r="C6" s="79" t="s">
        <v>21</v>
      </c>
      <c r="D6" s="77" t="s">
        <v>12</v>
      </c>
      <c r="E6" s="79" t="s">
        <v>22</v>
      </c>
      <c r="F6" s="77">
        <v>1</v>
      </c>
      <c r="G6" s="77"/>
      <c r="H6" s="77" t="s">
        <v>14</v>
      </c>
      <c r="I6" s="11">
        <v>307.29471552000001</v>
      </c>
      <c r="J6" s="8"/>
      <c r="K6" s="131">
        <f t="shared" si="0"/>
        <v>307</v>
      </c>
      <c r="L6" s="132">
        <v>8724.94</v>
      </c>
      <c r="M6" s="134">
        <f t="shared" si="1"/>
        <v>54074.979999999996</v>
      </c>
    </row>
    <row r="7" spans="1:16" ht="15.75" x14ac:dyDescent="0.25">
      <c r="A7" s="77" t="s">
        <v>23</v>
      </c>
      <c r="B7" s="78"/>
      <c r="C7" s="79" t="s">
        <v>24</v>
      </c>
      <c r="D7" s="77" t="s">
        <v>12</v>
      </c>
      <c r="E7" s="68" t="s">
        <v>25</v>
      </c>
      <c r="F7" s="77">
        <v>1</v>
      </c>
      <c r="G7" s="77"/>
      <c r="H7" s="77" t="s">
        <v>14</v>
      </c>
      <c r="I7" s="11">
        <v>218</v>
      </c>
      <c r="J7" s="8"/>
      <c r="K7" s="131">
        <f t="shared" si="0"/>
        <v>218</v>
      </c>
      <c r="L7" s="132">
        <v>6195.56</v>
      </c>
      <c r="M7" s="134">
        <f>K7*$P$1</f>
        <v>38398.519999999997</v>
      </c>
    </row>
    <row r="8" spans="1:16" ht="15.75" x14ac:dyDescent="0.25">
      <c r="A8" s="77" t="s">
        <v>26</v>
      </c>
      <c r="B8" s="70"/>
      <c r="C8" s="84" t="s">
        <v>27</v>
      </c>
      <c r="D8" s="26" t="s">
        <v>28</v>
      </c>
      <c r="E8" s="84" t="s">
        <v>29</v>
      </c>
      <c r="F8" s="26">
        <v>1</v>
      </c>
      <c r="G8" s="26"/>
      <c r="H8" s="26" t="s">
        <v>19</v>
      </c>
      <c r="I8" s="14">
        <v>46.35</v>
      </c>
      <c r="J8" s="8"/>
      <c r="K8" s="131">
        <f t="shared" si="0"/>
        <v>46</v>
      </c>
      <c r="L8" s="132">
        <v>1307.32</v>
      </c>
      <c r="M8" s="134">
        <f t="shared" si="1"/>
        <v>8102.44</v>
      </c>
    </row>
    <row r="9" spans="1:16" ht="15.75" x14ac:dyDescent="0.25">
      <c r="A9" s="140" t="s">
        <v>30</v>
      </c>
      <c r="B9" s="140"/>
      <c r="C9" s="140"/>
      <c r="D9" s="7"/>
      <c r="E9" s="9"/>
      <c r="F9" s="5"/>
      <c r="G9" s="5"/>
      <c r="H9" s="5"/>
      <c r="I9" s="6"/>
      <c r="J9" s="8"/>
      <c r="K9" s="131"/>
      <c r="L9" s="132" t="s">
        <v>1286</v>
      </c>
    </row>
    <row r="10" spans="1:16" ht="15.75" x14ac:dyDescent="0.25">
      <c r="A10" s="2" t="s">
        <v>1286</v>
      </c>
      <c r="B10" s="2"/>
      <c r="C10" s="30"/>
      <c r="D10" s="3"/>
      <c r="E10" s="4"/>
      <c r="F10" s="5"/>
      <c r="G10" s="5"/>
      <c r="H10" s="5"/>
      <c r="I10" s="10"/>
      <c r="J10" s="8"/>
      <c r="K10" s="131"/>
      <c r="L10" s="132" t="s">
        <v>1286</v>
      </c>
    </row>
    <row r="11" spans="1:16" ht="15.75" x14ac:dyDescent="0.25">
      <c r="A11" s="68" t="s">
        <v>31</v>
      </c>
      <c r="B11" s="69"/>
      <c r="C11" s="85" t="s">
        <v>32</v>
      </c>
      <c r="D11" s="26" t="s">
        <v>28</v>
      </c>
      <c r="E11" s="66" t="s">
        <v>33</v>
      </c>
      <c r="F11" s="26">
        <v>1</v>
      </c>
      <c r="G11" s="26"/>
      <c r="H11" s="26" t="s">
        <v>14</v>
      </c>
      <c r="I11" s="11">
        <v>146.45408693760001</v>
      </c>
      <c r="J11" s="8"/>
      <c r="K11" s="131">
        <f t="shared" ref="K11:K28" si="2">ROUND(I11,0)</f>
        <v>146</v>
      </c>
      <c r="L11" s="132">
        <v>4149.32</v>
      </c>
      <c r="M11" s="134">
        <f t="shared" ref="M11:M25" si="3">K11*$P$1</f>
        <v>25716.44</v>
      </c>
    </row>
    <row r="12" spans="1:16" ht="15.75" x14ac:dyDescent="0.25">
      <c r="A12" s="68" t="s">
        <v>34</v>
      </c>
      <c r="B12" s="69"/>
      <c r="C12" s="85" t="s">
        <v>35</v>
      </c>
      <c r="D12" s="26" t="s">
        <v>12</v>
      </c>
      <c r="E12" s="66" t="s">
        <v>36</v>
      </c>
      <c r="F12" s="26">
        <v>5</v>
      </c>
      <c r="G12" s="26">
        <v>4</v>
      </c>
      <c r="H12" s="26" t="s">
        <v>14</v>
      </c>
      <c r="I12" s="11">
        <v>1350.6321350912003</v>
      </c>
      <c r="J12" s="8"/>
      <c r="K12" s="131">
        <f t="shared" si="2"/>
        <v>1351</v>
      </c>
      <c r="L12" s="132">
        <v>38395.42</v>
      </c>
      <c r="M12" s="134">
        <f t="shared" si="3"/>
        <v>237965.13999999998</v>
      </c>
    </row>
    <row r="13" spans="1:16" ht="15.75" x14ac:dyDescent="0.25">
      <c r="A13" s="68" t="s">
        <v>37</v>
      </c>
      <c r="B13" s="69"/>
      <c r="C13" s="85" t="s">
        <v>38</v>
      </c>
      <c r="D13" s="45" t="s">
        <v>12</v>
      </c>
      <c r="E13" s="66" t="s">
        <v>39</v>
      </c>
      <c r="F13" s="26">
        <v>8</v>
      </c>
      <c r="G13" s="26">
        <v>5</v>
      </c>
      <c r="H13" s="26" t="s">
        <v>14</v>
      </c>
      <c r="I13" s="11">
        <v>2642.4322865408008</v>
      </c>
      <c r="J13" s="8"/>
      <c r="K13" s="131">
        <f t="shared" si="2"/>
        <v>2642</v>
      </c>
      <c r="L13" s="132">
        <v>75085.64</v>
      </c>
      <c r="M13" s="134">
        <f t="shared" si="3"/>
        <v>465361.87999999995</v>
      </c>
    </row>
    <row r="14" spans="1:16" ht="15.75" x14ac:dyDescent="0.25">
      <c r="A14" s="68" t="s">
        <v>40</v>
      </c>
      <c r="B14" s="69"/>
      <c r="C14" s="85" t="s">
        <v>41</v>
      </c>
      <c r="D14" s="26" t="s">
        <v>42</v>
      </c>
      <c r="E14" s="66" t="s">
        <v>43</v>
      </c>
      <c r="F14" s="26">
        <v>3</v>
      </c>
      <c r="G14" s="26">
        <v>2</v>
      </c>
      <c r="H14" s="26" t="s">
        <v>44</v>
      </c>
      <c r="I14" s="11">
        <v>378.02678850560005</v>
      </c>
      <c r="J14" s="8"/>
      <c r="K14" s="131">
        <f t="shared" si="2"/>
        <v>378</v>
      </c>
      <c r="L14" s="132">
        <v>10742.76</v>
      </c>
      <c r="M14" s="134">
        <f t="shared" si="3"/>
        <v>66580.92</v>
      </c>
    </row>
    <row r="15" spans="1:16" ht="15.75" x14ac:dyDescent="0.25">
      <c r="A15" s="68" t="s">
        <v>45</v>
      </c>
      <c r="B15" s="69"/>
      <c r="C15" s="85" t="s">
        <v>41</v>
      </c>
      <c r="D15" s="26" t="s">
        <v>42</v>
      </c>
      <c r="E15" s="66" t="s">
        <v>46</v>
      </c>
      <c r="F15" s="26">
        <v>3</v>
      </c>
      <c r="G15" s="26"/>
      <c r="H15" s="26" t="s">
        <v>44</v>
      </c>
      <c r="I15" s="11">
        <v>286.82469641779204</v>
      </c>
      <c r="J15" s="8"/>
      <c r="K15" s="131">
        <f t="shared" si="2"/>
        <v>287</v>
      </c>
      <c r="L15" s="132">
        <v>8156.54</v>
      </c>
      <c r="M15" s="134">
        <f t="shared" si="3"/>
        <v>50552.179999999993</v>
      </c>
    </row>
    <row r="16" spans="1:16" ht="15.75" x14ac:dyDescent="0.25">
      <c r="A16" s="68" t="s">
        <v>47</v>
      </c>
      <c r="B16" s="69"/>
      <c r="C16" s="85" t="s">
        <v>48</v>
      </c>
      <c r="D16" s="26" t="s">
        <v>12</v>
      </c>
      <c r="E16" s="66" t="s">
        <v>49</v>
      </c>
      <c r="F16" s="26">
        <v>5</v>
      </c>
      <c r="G16" s="26">
        <v>4</v>
      </c>
      <c r="H16" s="26" t="s">
        <v>14</v>
      </c>
      <c r="I16" s="11">
        <v>1512.7580610754565</v>
      </c>
      <c r="J16" s="8"/>
      <c r="K16" s="131">
        <f t="shared" si="2"/>
        <v>1513</v>
      </c>
      <c r="L16" s="132">
        <v>42999.46</v>
      </c>
      <c r="M16" s="134">
        <f t="shared" si="3"/>
        <v>266499.82</v>
      </c>
    </row>
    <row r="17" spans="1:13" ht="15.75" x14ac:dyDescent="0.25">
      <c r="A17" s="68" t="s">
        <v>50</v>
      </c>
      <c r="B17" s="69"/>
      <c r="C17" s="85" t="s">
        <v>51</v>
      </c>
      <c r="D17" s="26" t="s">
        <v>42</v>
      </c>
      <c r="E17" s="66" t="s">
        <v>52</v>
      </c>
      <c r="F17" s="26">
        <v>2</v>
      </c>
      <c r="G17" s="26"/>
      <c r="H17" s="26" t="s">
        <v>44</v>
      </c>
      <c r="I17" s="11">
        <v>378.02678850560005</v>
      </c>
      <c r="J17" s="8"/>
      <c r="K17" s="131">
        <f t="shared" si="2"/>
        <v>378</v>
      </c>
      <c r="L17" s="132">
        <v>10742.76</v>
      </c>
      <c r="M17" s="134">
        <f>K17*$P$1</f>
        <v>66580.92</v>
      </c>
    </row>
    <row r="18" spans="1:13" ht="15.75" x14ac:dyDescent="0.25">
      <c r="A18" s="68" t="s">
        <v>53</v>
      </c>
      <c r="B18" s="69"/>
      <c r="C18" s="85" t="s">
        <v>54</v>
      </c>
      <c r="D18" s="26" t="s">
        <v>12</v>
      </c>
      <c r="E18" s="66" t="s">
        <v>55</v>
      </c>
      <c r="F18" s="26">
        <v>5</v>
      </c>
      <c r="G18" s="26">
        <v>3</v>
      </c>
      <c r="H18" s="26" t="s">
        <v>14</v>
      </c>
      <c r="I18" s="11">
        <v>1051.765658191872</v>
      </c>
      <c r="J18" s="8"/>
      <c r="K18" s="131">
        <f t="shared" si="2"/>
        <v>1052</v>
      </c>
      <c r="L18" s="132">
        <v>29897.84</v>
      </c>
      <c r="M18" s="134">
        <f t="shared" si="3"/>
        <v>185299.28</v>
      </c>
    </row>
    <row r="19" spans="1:13" ht="15.75" x14ac:dyDescent="0.25">
      <c r="A19" s="68" t="s">
        <v>56</v>
      </c>
      <c r="B19" s="69"/>
      <c r="C19" s="85" t="s">
        <v>57</v>
      </c>
      <c r="D19" s="26" t="s">
        <v>42</v>
      </c>
      <c r="E19" s="66" t="s">
        <v>58</v>
      </c>
      <c r="F19" s="26">
        <v>1</v>
      </c>
      <c r="G19" s="26"/>
      <c r="H19" s="26" t="s">
        <v>44</v>
      </c>
      <c r="I19" s="11">
        <v>361.75411217920004</v>
      </c>
      <c r="J19" s="8"/>
      <c r="K19" s="131">
        <f t="shared" si="2"/>
        <v>362</v>
      </c>
      <c r="L19" s="132">
        <v>10288.040000000001</v>
      </c>
      <c r="M19" s="134">
        <f t="shared" si="3"/>
        <v>63762.679999999993</v>
      </c>
    </row>
    <row r="20" spans="1:13" ht="15.75" x14ac:dyDescent="0.25">
      <c r="A20" s="68" t="s">
        <v>59</v>
      </c>
      <c r="B20" s="69"/>
      <c r="C20" s="85" t="s">
        <v>60</v>
      </c>
      <c r="D20" s="26" t="s">
        <v>12</v>
      </c>
      <c r="E20" s="66" t="s">
        <v>61</v>
      </c>
      <c r="F20" s="26">
        <v>4</v>
      </c>
      <c r="G20" s="26">
        <v>3</v>
      </c>
      <c r="H20" s="26" t="s">
        <v>14</v>
      </c>
      <c r="I20" s="11">
        <v>677.19368404480019</v>
      </c>
      <c r="J20" s="8"/>
      <c r="K20" s="131">
        <f t="shared" si="2"/>
        <v>677</v>
      </c>
      <c r="L20" s="132">
        <v>19240.34</v>
      </c>
      <c r="M20" s="134">
        <f t="shared" si="3"/>
        <v>119246.77999999998</v>
      </c>
    </row>
    <row r="21" spans="1:13" ht="15.75" x14ac:dyDescent="0.25">
      <c r="A21" s="68" t="s">
        <v>62</v>
      </c>
      <c r="B21" s="69"/>
      <c r="C21" s="85" t="s">
        <v>63</v>
      </c>
      <c r="D21" s="26" t="s">
        <v>12</v>
      </c>
      <c r="E21" s="66" t="s">
        <v>64</v>
      </c>
      <c r="F21" s="26">
        <v>4</v>
      </c>
      <c r="G21" s="26">
        <v>3</v>
      </c>
      <c r="H21" s="26" t="s">
        <v>14</v>
      </c>
      <c r="I21" s="11">
        <v>569.54367142400008</v>
      </c>
      <c r="J21" s="8"/>
      <c r="K21" s="131">
        <f t="shared" si="2"/>
        <v>570</v>
      </c>
      <c r="L21" s="132">
        <v>16199.4</v>
      </c>
      <c r="M21" s="134">
        <f t="shared" si="3"/>
        <v>100399.79999999999</v>
      </c>
    </row>
    <row r="22" spans="1:13" ht="15.75" x14ac:dyDescent="0.25">
      <c r="A22" s="68" t="s">
        <v>65</v>
      </c>
      <c r="B22" s="69"/>
      <c r="C22" s="85" t="s">
        <v>66</v>
      </c>
      <c r="D22" s="26" t="s">
        <v>12</v>
      </c>
      <c r="E22" s="66" t="s">
        <v>67</v>
      </c>
      <c r="F22" s="26">
        <v>3</v>
      </c>
      <c r="G22" s="26">
        <v>2</v>
      </c>
      <c r="H22" s="26" t="s">
        <v>14</v>
      </c>
      <c r="I22" s="11">
        <v>400.55818649600008</v>
      </c>
      <c r="J22" s="8"/>
      <c r="K22" s="131">
        <f t="shared" si="2"/>
        <v>401</v>
      </c>
      <c r="L22" s="132">
        <v>11396.42</v>
      </c>
      <c r="M22" s="134">
        <f t="shared" si="3"/>
        <v>70632.14</v>
      </c>
    </row>
    <row r="23" spans="1:13" ht="15.75" x14ac:dyDescent="0.25">
      <c r="A23" s="68" t="s">
        <v>68</v>
      </c>
      <c r="B23" s="69"/>
      <c r="C23" s="85" t="s">
        <v>69</v>
      </c>
      <c r="D23" s="26" t="s">
        <v>12</v>
      </c>
      <c r="E23" s="66" t="s">
        <v>70</v>
      </c>
      <c r="F23" s="26"/>
      <c r="G23" s="26"/>
      <c r="H23" s="26" t="s">
        <v>14</v>
      </c>
      <c r="I23" s="11">
        <v>307.92910586880004</v>
      </c>
      <c r="J23" s="8"/>
      <c r="K23" s="131">
        <f t="shared" si="2"/>
        <v>308</v>
      </c>
      <c r="L23" s="132">
        <v>8753.36</v>
      </c>
      <c r="M23" s="134">
        <f t="shared" si="3"/>
        <v>54251.119999999995</v>
      </c>
    </row>
    <row r="24" spans="1:13" ht="15.75" x14ac:dyDescent="0.25">
      <c r="A24" s="68" t="s">
        <v>71</v>
      </c>
      <c r="B24" s="69"/>
      <c r="C24" s="85" t="s">
        <v>72</v>
      </c>
      <c r="D24" s="26" t="s">
        <v>12</v>
      </c>
      <c r="E24" s="66" t="s">
        <v>73</v>
      </c>
      <c r="F24" s="26">
        <v>6</v>
      </c>
      <c r="G24" s="26">
        <v>4</v>
      </c>
      <c r="H24" s="26" t="s">
        <v>14</v>
      </c>
      <c r="I24" s="11">
        <v>876.22103296</v>
      </c>
      <c r="J24" s="8"/>
      <c r="K24" s="131">
        <f t="shared" si="2"/>
        <v>876</v>
      </c>
      <c r="L24" s="132">
        <v>24895.919999999998</v>
      </c>
      <c r="M24" s="134">
        <f t="shared" si="3"/>
        <v>154298.63999999998</v>
      </c>
    </row>
    <row r="25" spans="1:13" ht="15.75" x14ac:dyDescent="0.25">
      <c r="A25" s="68" t="s">
        <v>74</v>
      </c>
      <c r="B25" s="69"/>
      <c r="C25" s="84" t="s">
        <v>75</v>
      </c>
      <c r="D25" s="45" t="s">
        <v>12</v>
      </c>
      <c r="E25" s="66" t="s">
        <v>76</v>
      </c>
      <c r="F25" s="26"/>
      <c r="G25" s="26"/>
      <c r="H25" s="26" t="s">
        <v>14</v>
      </c>
      <c r="I25" s="11">
        <v>476.61417215692802</v>
      </c>
      <c r="J25" s="8"/>
      <c r="K25" s="131">
        <f t="shared" si="2"/>
        <v>477</v>
      </c>
      <c r="L25" s="132">
        <v>13556.34</v>
      </c>
      <c r="M25" s="134">
        <f t="shared" si="3"/>
        <v>84018.78</v>
      </c>
    </row>
    <row r="26" spans="1:13" ht="15.75" x14ac:dyDescent="0.25">
      <c r="A26" s="68" t="s">
        <v>77</v>
      </c>
      <c r="B26" s="66"/>
      <c r="C26" s="84" t="s">
        <v>78</v>
      </c>
      <c r="D26" s="45"/>
      <c r="E26" s="66"/>
      <c r="F26" s="26"/>
      <c r="G26" s="26"/>
      <c r="H26" s="26"/>
      <c r="I26" s="11" t="s">
        <v>79</v>
      </c>
      <c r="J26" s="8"/>
      <c r="K26" s="131" t="e">
        <f t="shared" si="2"/>
        <v>#VALUE!</v>
      </c>
      <c r="L26" s="132">
        <v>6386</v>
      </c>
      <c r="M26" s="134">
        <v>20834.8</v>
      </c>
    </row>
    <row r="27" spans="1:13" ht="15.75" x14ac:dyDescent="0.25">
      <c r="A27" s="68" t="s">
        <v>80</v>
      </c>
      <c r="B27" s="69"/>
      <c r="C27" s="84" t="s">
        <v>81</v>
      </c>
      <c r="D27" s="26" t="s">
        <v>12</v>
      </c>
      <c r="E27" s="66" t="s">
        <v>82</v>
      </c>
      <c r="F27" s="26">
        <v>2</v>
      </c>
      <c r="G27" s="26"/>
      <c r="H27" s="26" t="s">
        <v>14</v>
      </c>
      <c r="I27" s="11">
        <v>464.39714746880009</v>
      </c>
      <c r="J27" s="8"/>
      <c r="K27" s="131">
        <f t="shared" si="2"/>
        <v>464</v>
      </c>
      <c r="L27" s="132">
        <v>13186.88</v>
      </c>
      <c r="M27" s="134">
        <f t="shared" ref="M27:M28" si="4">K27*$P$1</f>
        <v>81728.959999999992</v>
      </c>
    </row>
    <row r="28" spans="1:13" ht="15.75" x14ac:dyDescent="0.25">
      <c r="A28" s="68" t="s">
        <v>83</v>
      </c>
      <c r="B28" s="69"/>
      <c r="C28" s="84" t="s">
        <v>84</v>
      </c>
      <c r="D28" s="26" t="s">
        <v>12</v>
      </c>
      <c r="E28" s="66" t="s">
        <v>85</v>
      </c>
      <c r="F28" s="26">
        <v>2</v>
      </c>
      <c r="G28" s="26"/>
      <c r="H28" s="26" t="s">
        <v>14</v>
      </c>
      <c r="I28" s="11">
        <v>344.73038925312011</v>
      </c>
      <c r="J28" s="8"/>
      <c r="K28" s="131">
        <f t="shared" si="2"/>
        <v>345</v>
      </c>
      <c r="L28" s="132">
        <v>9804.9</v>
      </c>
      <c r="M28" s="134">
        <f t="shared" si="4"/>
        <v>60768.299999999996</v>
      </c>
    </row>
    <row r="29" spans="1:13" ht="15.75" x14ac:dyDescent="0.25">
      <c r="A29" s="2" t="s">
        <v>1286</v>
      </c>
      <c r="B29" s="2"/>
      <c r="C29" s="30"/>
      <c r="D29" s="3"/>
      <c r="E29" s="4"/>
      <c r="F29" s="5"/>
      <c r="G29" s="5"/>
      <c r="H29" s="5"/>
      <c r="I29" s="8"/>
      <c r="J29" s="8"/>
      <c r="K29" s="131"/>
      <c r="L29" s="132" t="s">
        <v>1286</v>
      </c>
    </row>
    <row r="30" spans="1:13" ht="15.75" x14ac:dyDescent="0.25">
      <c r="A30" s="140" t="s">
        <v>86</v>
      </c>
      <c r="B30" s="140"/>
      <c r="C30" s="140"/>
      <c r="D30" s="7"/>
      <c r="E30" s="9"/>
      <c r="F30" s="5"/>
      <c r="G30" s="5"/>
      <c r="H30" s="5"/>
      <c r="I30" s="8"/>
      <c r="J30" s="8"/>
      <c r="K30" s="131"/>
      <c r="L30" s="132" t="s">
        <v>1286</v>
      </c>
    </row>
    <row r="31" spans="1:13" ht="15.75" x14ac:dyDescent="0.25">
      <c r="A31" s="1" t="s">
        <v>1286</v>
      </c>
      <c r="B31" s="1"/>
      <c r="C31" s="86"/>
      <c r="D31" s="87"/>
      <c r="E31" s="9"/>
      <c r="F31" s="5"/>
      <c r="G31" s="5"/>
      <c r="H31" s="5"/>
      <c r="I31" s="8"/>
      <c r="J31" s="8"/>
      <c r="K31" s="131"/>
      <c r="L31" s="132" t="s">
        <v>1286</v>
      </c>
    </row>
    <row r="32" spans="1:13" ht="15.75" x14ac:dyDescent="0.25">
      <c r="A32" s="68" t="s">
        <v>87</v>
      </c>
      <c r="B32" s="88"/>
      <c r="C32" s="84" t="s">
        <v>88</v>
      </c>
      <c r="D32" s="26" t="s">
        <v>12</v>
      </c>
      <c r="E32" s="66" t="s">
        <v>89</v>
      </c>
      <c r="F32" s="26">
        <v>2</v>
      </c>
      <c r="G32" s="26"/>
      <c r="H32" s="26" t="s">
        <v>44</v>
      </c>
      <c r="I32" s="11">
        <v>398.09080584000014</v>
      </c>
      <c r="J32" s="8"/>
      <c r="K32" s="131">
        <f t="shared" ref="K32:K42" si="5">ROUND(I32,0)</f>
        <v>398</v>
      </c>
      <c r="L32" s="132">
        <v>11311.16</v>
      </c>
      <c r="M32" s="134">
        <f t="shared" ref="M32:M41" si="6">K32*$P$1</f>
        <v>70103.72</v>
      </c>
    </row>
    <row r="33" spans="1:13" ht="15.75" x14ac:dyDescent="0.25">
      <c r="A33" s="68" t="s">
        <v>90</v>
      </c>
      <c r="B33" s="69"/>
      <c r="C33" s="84" t="s">
        <v>91</v>
      </c>
      <c r="D33" s="26" t="s">
        <v>92</v>
      </c>
      <c r="E33" s="66" t="s">
        <v>93</v>
      </c>
      <c r="F33" s="26">
        <v>1</v>
      </c>
      <c r="G33" s="26"/>
      <c r="H33" s="26" t="s">
        <v>14</v>
      </c>
      <c r="I33" s="11">
        <v>190.11387843000003</v>
      </c>
      <c r="J33" s="8"/>
      <c r="K33" s="131">
        <f t="shared" si="5"/>
        <v>190</v>
      </c>
      <c r="L33" s="132">
        <v>5399.8</v>
      </c>
      <c r="M33" s="134">
        <f t="shared" si="6"/>
        <v>33466.6</v>
      </c>
    </row>
    <row r="34" spans="1:13" ht="15.75" x14ac:dyDescent="0.25">
      <c r="A34" s="68" t="s">
        <v>94</v>
      </c>
      <c r="B34" s="88"/>
      <c r="C34" s="84" t="s">
        <v>95</v>
      </c>
      <c r="D34" s="26" t="s">
        <v>12</v>
      </c>
      <c r="E34" s="66" t="s">
        <v>96</v>
      </c>
      <c r="F34" s="26">
        <v>4</v>
      </c>
      <c r="G34" s="26">
        <v>3</v>
      </c>
      <c r="H34" s="26" t="s">
        <v>14</v>
      </c>
      <c r="I34" s="11">
        <v>681.34772538000016</v>
      </c>
      <c r="J34" s="8"/>
      <c r="K34" s="131">
        <f t="shared" si="5"/>
        <v>681</v>
      </c>
      <c r="L34" s="132">
        <v>19354.02</v>
      </c>
      <c r="M34" s="134">
        <f t="shared" si="6"/>
        <v>119951.34</v>
      </c>
    </row>
    <row r="35" spans="1:13" ht="15.75" x14ac:dyDescent="0.25">
      <c r="A35" s="68" t="s">
        <v>97</v>
      </c>
      <c r="B35" s="89"/>
      <c r="C35" s="84" t="s">
        <v>98</v>
      </c>
      <c r="D35" s="26" t="s">
        <v>12</v>
      </c>
      <c r="E35" s="66" t="s">
        <v>99</v>
      </c>
      <c r="F35" s="26"/>
      <c r="G35" s="26"/>
      <c r="H35" s="26" t="s">
        <v>14</v>
      </c>
      <c r="I35" s="11">
        <v>219.46031604000004</v>
      </c>
      <c r="J35" s="8"/>
      <c r="K35" s="131">
        <f t="shared" si="5"/>
        <v>219</v>
      </c>
      <c r="L35" s="132">
        <v>6223.98</v>
      </c>
      <c r="M35" s="134">
        <f t="shared" si="6"/>
        <v>38574.659999999996</v>
      </c>
    </row>
    <row r="36" spans="1:13" ht="15.75" x14ac:dyDescent="0.25">
      <c r="A36" s="68" t="s">
        <v>100</v>
      </c>
      <c r="B36" s="69"/>
      <c r="C36" s="84" t="s">
        <v>101</v>
      </c>
      <c r="D36" s="26" t="s">
        <v>12</v>
      </c>
      <c r="E36" s="66" t="s">
        <v>102</v>
      </c>
      <c r="F36" s="26">
        <v>7</v>
      </c>
      <c r="G36" s="26">
        <v>4</v>
      </c>
      <c r="H36" s="26" t="s">
        <v>14</v>
      </c>
      <c r="I36" s="11">
        <v>1789.1119485540003</v>
      </c>
      <c r="J36" s="8"/>
      <c r="K36" s="131">
        <f t="shared" si="5"/>
        <v>1789</v>
      </c>
      <c r="L36" s="132">
        <v>50843.38</v>
      </c>
      <c r="M36" s="134">
        <f t="shared" si="6"/>
        <v>315114.45999999996</v>
      </c>
    </row>
    <row r="37" spans="1:13" ht="15.75" x14ac:dyDescent="0.25">
      <c r="A37" s="68" t="s">
        <v>103</v>
      </c>
      <c r="B37" s="69"/>
      <c r="C37" s="84" t="s">
        <v>104</v>
      </c>
      <c r="D37" s="26" t="s">
        <v>12</v>
      </c>
      <c r="E37" s="66" t="s">
        <v>105</v>
      </c>
      <c r="F37" s="26" t="s">
        <v>106</v>
      </c>
      <c r="G37" s="26"/>
      <c r="H37" s="26" t="s">
        <v>14</v>
      </c>
      <c r="I37" s="11">
        <v>183.27488253480001</v>
      </c>
      <c r="J37" s="8"/>
      <c r="K37" s="131">
        <f t="shared" si="5"/>
        <v>183</v>
      </c>
      <c r="L37" s="132">
        <v>5200.8599999999997</v>
      </c>
      <c r="M37" s="134">
        <f t="shared" si="6"/>
        <v>32233.62</v>
      </c>
    </row>
    <row r="38" spans="1:13" ht="15.75" x14ac:dyDescent="0.25">
      <c r="A38" s="68" t="s">
        <v>107</v>
      </c>
      <c r="B38" s="69"/>
      <c r="C38" s="84" t="s">
        <v>104</v>
      </c>
      <c r="D38" s="26" t="s">
        <v>12</v>
      </c>
      <c r="E38" s="66" t="s">
        <v>108</v>
      </c>
      <c r="F38" s="26" t="s">
        <v>106</v>
      </c>
      <c r="G38" s="26"/>
      <c r="H38" s="26" t="s">
        <v>14</v>
      </c>
      <c r="I38" s="11">
        <v>144.00169342020004</v>
      </c>
      <c r="J38" s="8"/>
      <c r="K38" s="131">
        <f t="shared" si="5"/>
        <v>144</v>
      </c>
      <c r="L38" s="132">
        <v>4092.48</v>
      </c>
      <c r="M38" s="134">
        <f t="shared" si="6"/>
        <v>25364.159999999996</v>
      </c>
    </row>
    <row r="39" spans="1:13" ht="15.75" x14ac:dyDescent="0.25">
      <c r="A39" s="68" t="s">
        <v>109</v>
      </c>
      <c r="B39" s="69"/>
      <c r="C39" s="84" t="s">
        <v>110</v>
      </c>
      <c r="D39" s="26" t="s">
        <v>12</v>
      </c>
      <c r="E39" s="66" t="s">
        <v>111</v>
      </c>
      <c r="F39" s="26">
        <v>3</v>
      </c>
      <c r="G39" s="26">
        <v>2</v>
      </c>
      <c r="H39" s="26" t="s">
        <v>14</v>
      </c>
      <c r="I39" s="11">
        <v>658.3809481200002</v>
      </c>
      <c r="J39" s="8"/>
      <c r="K39" s="131">
        <f t="shared" si="5"/>
        <v>658</v>
      </c>
      <c r="L39" s="132">
        <v>18700.36</v>
      </c>
      <c r="M39" s="134">
        <f t="shared" si="6"/>
        <v>115900.12</v>
      </c>
    </row>
    <row r="40" spans="1:13" ht="15.75" x14ac:dyDescent="0.25">
      <c r="A40" s="68" t="s">
        <v>112</v>
      </c>
      <c r="B40" s="69"/>
      <c r="C40" s="84" t="s">
        <v>113</v>
      </c>
      <c r="D40" s="26" t="s">
        <v>12</v>
      </c>
      <c r="E40" s="66" t="s">
        <v>114</v>
      </c>
      <c r="F40" s="26">
        <v>2</v>
      </c>
      <c r="G40" s="26"/>
      <c r="H40" s="26" t="s">
        <v>14</v>
      </c>
      <c r="I40" s="11">
        <v>234.77150088000005</v>
      </c>
      <c r="J40" s="8"/>
      <c r="K40" s="131">
        <f t="shared" si="5"/>
        <v>235</v>
      </c>
      <c r="L40" s="132">
        <v>6678.7</v>
      </c>
      <c r="M40" s="134">
        <f t="shared" si="6"/>
        <v>41392.899999999994</v>
      </c>
    </row>
    <row r="41" spans="1:13" ht="15.75" x14ac:dyDescent="0.25">
      <c r="A41" s="68" t="s">
        <v>115</v>
      </c>
      <c r="B41" s="69"/>
      <c r="C41" s="84" t="s">
        <v>116</v>
      </c>
      <c r="D41" s="26" t="s">
        <v>12</v>
      </c>
      <c r="E41" s="66" t="s">
        <v>117</v>
      </c>
      <c r="F41" s="26" t="s">
        <v>106</v>
      </c>
      <c r="G41" s="26"/>
      <c r="H41" s="26" t="s">
        <v>14</v>
      </c>
      <c r="I41" s="11">
        <v>279.27601148160005</v>
      </c>
      <c r="J41" s="8"/>
      <c r="K41" s="131">
        <f t="shared" si="5"/>
        <v>279</v>
      </c>
      <c r="L41" s="132">
        <v>7929.18</v>
      </c>
      <c r="M41" s="134">
        <f t="shared" si="6"/>
        <v>49143.06</v>
      </c>
    </row>
    <row r="42" spans="1:13" ht="15.75" x14ac:dyDescent="0.25">
      <c r="A42" s="68" t="s">
        <v>118</v>
      </c>
      <c r="B42" s="68"/>
      <c r="C42" s="84" t="s">
        <v>119</v>
      </c>
      <c r="D42" s="26" t="s">
        <v>12</v>
      </c>
      <c r="E42" s="66" t="s">
        <v>120</v>
      </c>
      <c r="F42" s="26"/>
      <c r="G42" s="26"/>
      <c r="H42" s="26" t="s">
        <v>14</v>
      </c>
      <c r="I42" s="11" t="s">
        <v>79</v>
      </c>
      <c r="J42" s="8"/>
      <c r="K42" s="131" t="e">
        <f t="shared" si="5"/>
        <v>#VALUE!</v>
      </c>
      <c r="L42" s="132">
        <v>20225</v>
      </c>
      <c r="M42" s="134">
        <v>65983.08</v>
      </c>
    </row>
    <row r="43" spans="1:13" ht="15.75" x14ac:dyDescent="0.25">
      <c r="A43" s="2" t="s">
        <v>1286</v>
      </c>
      <c r="B43" s="2"/>
      <c r="C43" s="30"/>
      <c r="D43" s="3"/>
      <c r="E43" s="4"/>
      <c r="F43" s="5"/>
      <c r="G43" s="5"/>
      <c r="H43" s="5"/>
      <c r="I43" s="6"/>
      <c r="J43" s="8"/>
      <c r="K43" s="131"/>
      <c r="L43" s="132" t="s">
        <v>1286</v>
      </c>
    </row>
    <row r="44" spans="1:13" ht="15.75" x14ac:dyDescent="0.25">
      <c r="A44" s="1" t="s">
        <v>121</v>
      </c>
      <c r="B44" s="1"/>
      <c r="C44" s="30"/>
      <c r="D44" s="7"/>
      <c r="E44" s="9"/>
      <c r="F44" s="5"/>
      <c r="G44" s="5"/>
      <c r="H44" s="5"/>
      <c r="I44" s="8"/>
      <c r="J44" s="8"/>
      <c r="K44" s="131"/>
      <c r="L44" s="132" t="s">
        <v>1286</v>
      </c>
    </row>
    <row r="45" spans="1:13" ht="15.75" x14ac:dyDescent="0.25">
      <c r="A45" s="90" t="s">
        <v>1286</v>
      </c>
      <c r="B45" s="90"/>
      <c r="C45" s="86"/>
      <c r="D45" s="51"/>
      <c r="E45" s="13"/>
      <c r="F45" s="5"/>
      <c r="G45" s="5"/>
      <c r="H45" s="5"/>
      <c r="I45" s="10"/>
      <c r="J45" s="8"/>
      <c r="K45" s="131"/>
      <c r="L45" s="132" t="s">
        <v>1286</v>
      </c>
    </row>
    <row r="46" spans="1:13" ht="15.75" x14ac:dyDescent="0.25">
      <c r="A46" s="68" t="s">
        <v>122</v>
      </c>
      <c r="B46" s="88"/>
      <c r="C46" s="84" t="s">
        <v>123</v>
      </c>
      <c r="D46" s="26" t="s">
        <v>42</v>
      </c>
      <c r="E46" s="66" t="s">
        <v>124</v>
      </c>
      <c r="F46" s="26">
        <v>4</v>
      </c>
      <c r="G46" s="26">
        <v>3</v>
      </c>
      <c r="H46" s="26" t="s">
        <v>44</v>
      </c>
      <c r="I46" s="11">
        <v>611</v>
      </c>
      <c r="J46" s="8"/>
      <c r="K46" s="131">
        <f t="shared" ref="K46:K51" si="7">ROUND(I46,0)</f>
        <v>611</v>
      </c>
      <c r="L46" s="132">
        <v>17364.62</v>
      </c>
      <c r="M46" s="134">
        <f t="shared" ref="M46:M51" si="8">K46*$P$1</f>
        <v>107621.54</v>
      </c>
    </row>
    <row r="47" spans="1:13" ht="15.75" x14ac:dyDescent="0.25">
      <c r="A47" s="68" t="s">
        <v>125</v>
      </c>
      <c r="B47" s="88"/>
      <c r="C47" s="84" t="s">
        <v>126</v>
      </c>
      <c r="D47" s="26" t="s">
        <v>12</v>
      </c>
      <c r="E47" s="66" t="s">
        <v>127</v>
      </c>
      <c r="F47" s="26">
        <v>3</v>
      </c>
      <c r="G47" s="26"/>
      <c r="H47" s="26" t="s">
        <v>44</v>
      </c>
      <c r="I47" s="11">
        <v>357</v>
      </c>
      <c r="J47" s="8"/>
      <c r="K47" s="131">
        <f t="shared" si="7"/>
        <v>357</v>
      </c>
      <c r="L47" s="132">
        <v>10145.94</v>
      </c>
      <c r="M47" s="134">
        <f t="shared" si="8"/>
        <v>62881.979999999996</v>
      </c>
    </row>
    <row r="48" spans="1:13" ht="15.75" x14ac:dyDescent="0.25">
      <c r="A48" s="68" t="s">
        <v>128</v>
      </c>
      <c r="B48" s="88"/>
      <c r="C48" s="84" t="s">
        <v>129</v>
      </c>
      <c r="D48" s="26" t="s">
        <v>12</v>
      </c>
      <c r="E48" s="66" t="s">
        <v>130</v>
      </c>
      <c r="F48" s="26">
        <v>6</v>
      </c>
      <c r="G48" s="26">
        <v>4</v>
      </c>
      <c r="H48" s="26" t="s">
        <v>14</v>
      </c>
      <c r="I48" s="11">
        <v>1458</v>
      </c>
      <c r="J48" s="8"/>
      <c r="K48" s="131">
        <f t="shared" si="7"/>
        <v>1458</v>
      </c>
      <c r="L48" s="132">
        <v>41436.36</v>
      </c>
      <c r="M48" s="134">
        <f t="shared" si="8"/>
        <v>256812.11999999997</v>
      </c>
    </row>
    <row r="49" spans="1:13" ht="15.75" x14ac:dyDescent="0.25">
      <c r="A49" s="68" t="s">
        <v>131</v>
      </c>
      <c r="B49" s="88"/>
      <c r="C49" s="84" t="s">
        <v>132</v>
      </c>
      <c r="D49" s="26" t="s">
        <v>12</v>
      </c>
      <c r="E49" s="66" t="s">
        <v>133</v>
      </c>
      <c r="F49" s="26"/>
      <c r="G49" s="26"/>
      <c r="H49" s="26" t="s">
        <v>14</v>
      </c>
      <c r="I49" s="11">
        <v>689</v>
      </c>
      <c r="J49" s="8"/>
      <c r="K49" s="131">
        <f t="shared" si="7"/>
        <v>689</v>
      </c>
      <c r="L49" s="132">
        <v>19581.38</v>
      </c>
      <c r="M49" s="134">
        <f t="shared" si="8"/>
        <v>121360.45999999999</v>
      </c>
    </row>
    <row r="50" spans="1:13" ht="15.75" x14ac:dyDescent="0.25">
      <c r="A50" s="68" t="s">
        <v>134</v>
      </c>
      <c r="B50" s="88"/>
      <c r="C50" s="84" t="s">
        <v>135</v>
      </c>
      <c r="D50" s="26"/>
      <c r="E50" s="66" t="s">
        <v>136</v>
      </c>
      <c r="F50" s="26">
        <v>2</v>
      </c>
      <c r="G50" s="26"/>
      <c r="H50" s="26" t="s">
        <v>19</v>
      </c>
      <c r="I50" s="11">
        <v>342</v>
      </c>
      <c r="J50" s="8"/>
      <c r="K50" s="131">
        <f t="shared" si="7"/>
        <v>342</v>
      </c>
      <c r="L50" s="132">
        <v>9719.64</v>
      </c>
      <c r="M50" s="134">
        <f t="shared" si="8"/>
        <v>60239.88</v>
      </c>
    </row>
    <row r="51" spans="1:13" ht="15.75" x14ac:dyDescent="0.25">
      <c r="A51" s="68" t="s">
        <v>137</v>
      </c>
      <c r="B51" s="69"/>
      <c r="C51" s="84" t="s">
        <v>138</v>
      </c>
      <c r="D51" s="26" t="s">
        <v>12</v>
      </c>
      <c r="E51" s="66" t="s">
        <v>139</v>
      </c>
      <c r="F51" s="26">
        <v>4</v>
      </c>
      <c r="G51" s="26">
        <v>3</v>
      </c>
      <c r="H51" s="26" t="s">
        <v>44</v>
      </c>
      <c r="I51" s="11">
        <v>899</v>
      </c>
      <c r="J51" s="8"/>
      <c r="K51" s="131">
        <f t="shared" si="7"/>
        <v>899</v>
      </c>
      <c r="L51" s="132">
        <v>25549.58</v>
      </c>
      <c r="M51" s="134">
        <f t="shared" si="8"/>
        <v>158349.85999999999</v>
      </c>
    </row>
    <row r="52" spans="1:13" ht="15.75" x14ac:dyDescent="0.25">
      <c r="A52" s="1" t="s">
        <v>140</v>
      </c>
      <c r="B52" s="1"/>
      <c r="C52" s="30"/>
      <c r="D52" s="7"/>
      <c r="E52" s="9"/>
      <c r="F52" s="5"/>
      <c r="G52" s="5"/>
      <c r="H52" s="5"/>
      <c r="I52" s="6"/>
      <c r="J52" s="8"/>
      <c r="K52" s="131"/>
      <c r="L52" s="132" t="s">
        <v>1286</v>
      </c>
    </row>
    <row r="53" spans="1:13" ht="15.75" x14ac:dyDescent="0.25">
      <c r="A53" s="18" t="s">
        <v>1286</v>
      </c>
      <c r="B53" s="18"/>
      <c r="C53" s="30"/>
      <c r="D53" s="7"/>
      <c r="E53" s="9"/>
      <c r="F53" s="5"/>
      <c r="G53" s="5"/>
      <c r="H53" s="5"/>
      <c r="I53" s="10"/>
      <c r="J53" s="8"/>
      <c r="K53" s="131"/>
      <c r="L53" s="132" t="s">
        <v>1286</v>
      </c>
    </row>
    <row r="54" spans="1:13" ht="15.75" x14ac:dyDescent="0.25">
      <c r="A54" s="68" t="s">
        <v>141</v>
      </c>
      <c r="B54" s="68"/>
      <c r="C54" s="84" t="s">
        <v>142</v>
      </c>
      <c r="D54" s="26" t="s">
        <v>42</v>
      </c>
      <c r="E54" s="66" t="s">
        <v>143</v>
      </c>
      <c r="F54" s="26">
        <v>3</v>
      </c>
      <c r="G54" s="26">
        <v>2</v>
      </c>
      <c r="H54" s="26" t="s">
        <v>44</v>
      </c>
      <c r="I54" s="11">
        <v>475.65358800000007</v>
      </c>
      <c r="J54" s="8"/>
      <c r="K54" s="131">
        <f t="shared" ref="K54:K65" si="9">ROUND(I54,0)</f>
        <v>476</v>
      </c>
      <c r="L54" s="132">
        <v>13527.92</v>
      </c>
      <c r="M54" s="134">
        <f t="shared" ref="M54:M65" si="10">K54*$P$1</f>
        <v>83842.64</v>
      </c>
    </row>
    <row r="55" spans="1:13" ht="15.75" x14ac:dyDescent="0.25">
      <c r="A55" s="68" t="s">
        <v>144</v>
      </c>
      <c r="B55" s="68"/>
      <c r="C55" s="84" t="s">
        <v>145</v>
      </c>
      <c r="D55" s="26" t="s">
        <v>42</v>
      </c>
      <c r="E55" s="66" t="s">
        <v>146</v>
      </c>
      <c r="F55" s="26">
        <v>3</v>
      </c>
      <c r="G55" s="26">
        <v>2</v>
      </c>
      <c r="H55" s="26" t="s">
        <v>44</v>
      </c>
      <c r="I55" s="11">
        <v>306.68662</v>
      </c>
      <c r="J55" s="8"/>
      <c r="K55" s="131">
        <f t="shared" si="9"/>
        <v>307</v>
      </c>
      <c r="L55" s="132">
        <v>8724.94</v>
      </c>
      <c r="M55" s="134">
        <f t="shared" si="10"/>
        <v>54074.979999999996</v>
      </c>
    </row>
    <row r="56" spans="1:13" ht="15.75" x14ac:dyDescent="0.25">
      <c r="A56" s="68" t="s">
        <v>147</v>
      </c>
      <c r="B56" s="69"/>
      <c r="C56" s="84" t="s">
        <v>148</v>
      </c>
      <c r="D56" s="26" t="s">
        <v>42</v>
      </c>
      <c r="E56" s="66" t="s">
        <v>149</v>
      </c>
      <c r="F56" s="26">
        <v>3</v>
      </c>
      <c r="G56" s="26">
        <v>2</v>
      </c>
      <c r="H56" s="26" t="s">
        <v>19</v>
      </c>
      <c r="I56" s="11">
        <v>444.29933674080007</v>
      </c>
      <c r="J56" s="8"/>
      <c r="K56" s="131">
        <f t="shared" si="9"/>
        <v>444</v>
      </c>
      <c r="L56" s="132">
        <v>12618.48</v>
      </c>
      <c r="M56" s="134">
        <f t="shared" si="10"/>
        <v>78206.159999999989</v>
      </c>
    </row>
    <row r="57" spans="1:13" ht="15.75" x14ac:dyDescent="0.25">
      <c r="A57" s="68" t="s">
        <v>150</v>
      </c>
      <c r="B57" s="69"/>
      <c r="C57" s="84" t="s">
        <v>151</v>
      </c>
      <c r="D57" s="26" t="s">
        <v>12</v>
      </c>
      <c r="E57" s="66" t="s">
        <v>152</v>
      </c>
      <c r="F57" s="26">
        <v>4</v>
      </c>
      <c r="G57" s="26">
        <v>3</v>
      </c>
      <c r="H57" s="26" t="s">
        <v>14</v>
      </c>
      <c r="I57" s="11">
        <v>944.37088290662382</v>
      </c>
      <c r="J57" s="8"/>
      <c r="K57" s="131">
        <f t="shared" si="9"/>
        <v>944</v>
      </c>
      <c r="L57" s="132">
        <v>26828.48</v>
      </c>
      <c r="M57" s="134">
        <f t="shared" si="10"/>
        <v>166276.15999999997</v>
      </c>
    </row>
    <row r="58" spans="1:13" ht="15.75" x14ac:dyDescent="0.25">
      <c r="A58" s="68" t="s">
        <v>153</v>
      </c>
      <c r="B58" s="68"/>
      <c r="C58" s="84" t="s">
        <v>154</v>
      </c>
      <c r="D58" s="26" t="s">
        <v>12</v>
      </c>
      <c r="E58" s="66" t="s">
        <v>155</v>
      </c>
      <c r="F58" s="26">
        <v>4</v>
      </c>
      <c r="G58" s="26">
        <v>3</v>
      </c>
      <c r="H58" s="26" t="s">
        <v>14</v>
      </c>
      <c r="I58" s="11">
        <v>893.18716824000012</v>
      </c>
      <c r="J58" s="8"/>
      <c r="K58" s="131">
        <f t="shared" si="9"/>
        <v>893</v>
      </c>
      <c r="L58" s="132">
        <v>25379.06</v>
      </c>
      <c r="M58" s="134">
        <f>K58*$P$1</f>
        <v>157293.01999999999</v>
      </c>
    </row>
    <row r="59" spans="1:13" ht="15.75" x14ac:dyDescent="0.25">
      <c r="A59" s="68" t="s">
        <v>156</v>
      </c>
      <c r="B59" s="68"/>
      <c r="C59" s="84" t="s">
        <v>157</v>
      </c>
      <c r="D59" s="26" t="s">
        <v>42</v>
      </c>
      <c r="E59" s="66" t="s">
        <v>158</v>
      </c>
      <c r="F59" s="26">
        <v>4</v>
      </c>
      <c r="G59" s="26">
        <v>3</v>
      </c>
      <c r="H59" s="26" t="s">
        <v>44</v>
      </c>
      <c r="I59" s="11">
        <v>719.75299136000001</v>
      </c>
      <c r="J59" s="8"/>
      <c r="K59" s="131">
        <f t="shared" si="9"/>
        <v>720</v>
      </c>
      <c r="L59" s="132">
        <v>20462.400000000001</v>
      </c>
      <c r="M59" s="134">
        <f t="shared" si="10"/>
        <v>126820.79999999999</v>
      </c>
    </row>
    <row r="60" spans="1:13" ht="15.75" x14ac:dyDescent="0.25">
      <c r="A60" s="68" t="s">
        <v>159</v>
      </c>
      <c r="B60" s="68"/>
      <c r="C60" s="84" t="s">
        <v>160</v>
      </c>
      <c r="D60" s="26" t="s">
        <v>12</v>
      </c>
      <c r="E60" s="66" t="s">
        <v>161</v>
      </c>
      <c r="F60" s="26">
        <v>7</v>
      </c>
      <c r="G60" s="26">
        <v>4</v>
      </c>
      <c r="H60" s="26" t="s">
        <v>14</v>
      </c>
      <c r="I60" s="11">
        <v>1486.88617224</v>
      </c>
      <c r="J60" s="8"/>
      <c r="K60" s="131">
        <f t="shared" si="9"/>
        <v>1487</v>
      </c>
      <c r="L60" s="132">
        <v>42260.54</v>
      </c>
      <c r="M60" s="134">
        <f t="shared" si="10"/>
        <v>261920.18</v>
      </c>
    </row>
    <row r="61" spans="1:13" ht="15.75" x14ac:dyDescent="0.25">
      <c r="A61" s="68" t="s">
        <v>162</v>
      </c>
      <c r="B61" s="68"/>
      <c r="C61" s="84" t="s">
        <v>163</v>
      </c>
      <c r="D61" s="26" t="s">
        <v>12</v>
      </c>
      <c r="E61" s="66" t="s">
        <v>164</v>
      </c>
      <c r="F61" s="26"/>
      <c r="G61" s="26"/>
      <c r="H61" s="26" t="s">
        <v>14</v>
      </c>
      <c r="I61" s="11">
        <v>914.29646616000014</v>
      </c>
      <c r="J61" s="8"/>
      <c r="K61" s="131">
        <f t="shared" si="9"/>
        <v>914</v>
      </c>
      <c r="L61" s="132">
        <v>25975.88</v>
      </c>
      <c r="M61" s="134">
        <f t="shared" si="10"/>
        <v>160991.96</v>
      </c>
    </row>
    <row r="62" spans="1:13" ht="15.75" x14ac:dyDescent="0.25">
      <c r="A62" s="68" t="s">
        <v>165</v>
      </c>
      <c r="B62" s="69"/>
      <c r="C62" s="84" t="s">
        <v>166</v>
      </c>
      <c r="D62" s="26" t="s">
        <v>167</v>
      </c>
      <c r="E62" s="66" t="s">
        <v>168</v>
      </c>
      <c r="F62" s="26">
        <v>3</v>
      </c>
      <c r="G62" s="26">
        <v>2</v>
      </c>
      <c r="H62" s="26" t="s">
        <v>44</v>
      </c>
      <c r="I62" s="11">
        <v>618.33809131999999</v>
      </c>
      <c r="J62" s="8"/>
      <c r="K62" s="131">
        <f t="shared" si="9"/>
        <v>618</v>
      </c>
      <c r="L62" s="132">
        <v>17563.560000000001</v>
      </c>
      <c r="M62" s="134">
        <f t="shared" si="10"/>
        <v>108854.51999999999</v>
      </c>
    </row>
    <row r="63" spans="1:13" ht="15.75" x14ac:dyDescent="0.25">
      <c r="A63" s="68" t="s">
        <v>169</v>
      </c>
      <c r="B63" s="69"/>
      <c r="C63" s="84" t="s">
        <v>170</v>
      </c>
      <c r="D63" s="26" t="s">
        <v>12</v>
      </c>
      <c r="E63" s="66" t="s">
        <v>171</v>
      </c>
      <c r="F63" s="26">
        <v>5</v>
      </c>
      <c r="G63" s="26">
        <v>4</v>
      </c>
      <c r="H63" s="26" t="s">
        <v>14</v>
      </c>
      <c r="I63" s="11">
        <v>1258.10374026</v>
      </c>
      <c r="J63" s="8"/>
      <c r="K63" s="131">
        <f t="shared" si="9"/>
        <v>1258</v>
      </c>
      <c r="L63" s="132">
        <v>35752.36</v>
      </c>
      <c r="M63" s="134">
        <f t="shared" si="10"/>
        <v>221584.12</v>
      </c>
    </row>
    <row r="64" spans="1:13" ht="15.75" x14ac:dyDescent="0.25">
      <c r="A64" s="68" t="s">
        <v>172</v>
      </c>
      <c r="B64" s="69"/>
      <c r="C64" s="84" t="s">
        <v>173</v>
      </c>
      <c r="D64" s="26" t="s">
        <v>12</v>
      </c>
      <c r="E64" s="66" t="s">
        <v>174</v>
      </c>
      <c r="F64" s="26"/>
      <c r="G64" s="26"/>
      <c r="H64" s="26" t="s">
        <v>14</v>
      </c>
      <c r="I64" s="11">
        <v>883.2</v>
      </c>
      <c r="J64" s="8"/>
      <c r="K64" s="131">
        <f t="shared" si="9"/>
        <v>883</v>
      </c>
      <c r="L64" s="132">
        <v>25094.86</v>
      </c>
      <c r="M64" s="134">
        <f t="shared" si="10"/>
        <v>155531.62</v>
      </c>
    </row>
    <row r="65" spans="1:13" ht="15.75" x14ac:dyDescent="0.25">
      <c r="A65" s="68" t="s">
        <v>175</v>
      </c>
      <c r="B65" s="69"/>
      <c r="C65" s="84" t="s">
        <v>176</v>
      </c>
      <c r="D65" s="26" t="s">
        <v>42</v>
      </c>
      <c r="E65" s="66" t="s">
        <v>177</v>
      </c>
      <c r="F65" s="26">
        <v>2</v>
      </c>
      <c r="G65" s="26"/>
      <c r="H65" s="26" t="s">
        <v>19</v>
      </c>
      <c r="I65" s="11">
        <v>292.33310753000001</v>
      </c>
      <c r="J65" s="8"/>
      <c r="K65" s="131">
        <f t="shared" si="9"/>
        <v>292</v>
      </c>
      <c r="L65" s="132">
        <v>8298.64</v>
      </c>
      <c r="M65" s="134">
        <f t="shared" si="10"/>
        <v>51432.88</v>
      </c>
    </row>
    <row r="66" spans="1:13" ht="15.75" x14ac:dyDescent="0.25">
      <c r="A66" s="1" t="s">
        <v>178</v>
      </c>
      <c r="B66" s="1"/>
      <c r="C66" s="30"/>
      <c r="D66" s="7"/>
      <c r="E66" s="9"/>
      <c r="F66" s="5"/>
      <c r="G66" s="5"/>
      <c r="H66" s="5"/>
      <c r="I66" s="11"/>
      <c r="J66" s="8"/>
      <c r="K66" s="131"/>
      <c r="L66" s="132" t="s">
        <v>1286</v>
      </c>
    </row>
    <row r="67" spans="1:13" ht="15.75" x14ac:dyDescent="0.25">
      <c r="A67" s="90" t="s">
        <v>1286</v>
      </c>
      <c r="B67" s="90"/>
      <c r="C67" s="86"/>
      <c r="D67" s="51"/>
      <c r="E67" s="13"/>
      <c r="F67" s="5"/>
      <c r="G67" s="5"/>
      <c r="H67" s="5"/>
      <c r="I67" s="11"/>
      <c r="J67" s="8"/>
      <c r="K67" s="131"/>
      <c r="L67" s="132" t="s">
        <v>1286</v>
      </c>
    </row>
    <row r="68" spans="1:13" ht="15.75" x14ac:dyDescent="0.25">
      <c r="A68" s="68" t="s">
        <v>179</v>
      </c>
      <c r="B68" s="69"/>
      <c r="C68" s="84" t="s">
        <v>180</v>
      </c>
      <c r="D68" s="26" t="s">
        <v>12</v>
      </c>
      <c r="E68" s="66" t="s">
        <v>181</v>
      </c>
      <c r="F68" s="26">
        <v>3</v>
      </c>
      <c r="G68" s="26">
        <v>2</v>
      </c>
      <c r="H68" s="26" t="s">
        <v>14</v>
      </c>
      <c r="I68" s="11">
        <v>482.30232246000003</v>
      </c>
      <c r="J68" s="8"/>
      <c r="K68" s="131">
        <f t="shared" ref="K68:K70" si="11">ROUND(I68,0)</f>
        <v>482</v>
      </c>
      <c r="L68" s="132">
        <v>13698.44</v>
      </c>
      <c r="M68" s="134">
        <f t="shared" ref="M68:M70" si="12">K68*$P$1</f>
        <v>84899.48</v>
      </c>
    </row>
    <row r="69" spans="1:13" ht="15.75" x14ac:dyDescent="0.25">
      <c r="A69" s="68" t="s">
        <v>182</v>
      </c>
      <c r="B69" s="69"/>
      <c r="C69" s="84" t="s">
        <v>183</v>
      </c>
      <c r="D69" s="26" t="s">
        <v>12</v>
      </c>
      <c r="E69" s="66" t="s">
        <v>184</v>
      </c>
      <c r="F69" s="26">
        <v>6</v>
      </c>
      <c r="G69" s="26">
        <v>4</v>
      </c>
      <c r="H69" s="26" t="s">
        <v>14</v>
      </c>
      <c r="I69" s="11">
        <v>1538.8678183679997</v>
      </c>
      <c r="J69" s="8"/>
      <c r="K69" s="131">
        <f t="shared" si="11"/>
        <v>1539</v>
      </c>
      <c r="L69" s="132">
        <v>43738.38</v>
      </c>
      <c r="M69" s="134">
        <f t="shared" si="12"/>
        <v>271079.45999999996</v>
      </c>
    </row>
    <row r="70" spans="1:13" ht="15.75" x14ac:dyDescent="0.25">
      <c r="A70" s="68" t="s">
        <v>185</v>
      </c>
      <c r="B70" s="68"/>
      <c r="C70" s="84" t="s">
        <v>186</v>
      </c>
      <c r="D70" s="26" t="s">
        <v>42</v>
      </c>
      <c r="E70" s="66" t="s">
        <v>187</v>
      </c>
      <c r="F70" s="26">
        <v>3</v>
      </c>
      <c r="G70" s="26">
        <v>2</v>
      </c>
      <c r="H70" s="26" t="s">
        <v>44</v>
      </c>
      <c r="I70" s="11">
        <v>374.96779200000003</v>
      </c>
      <c r="J70" s="8"/>
      <c r="K70" s="131">
        <f t="shared" si="11"/>
        <v>375</v>
      </c>
      <c r="L70" s="132">
        <v>10657.5</v>
      </c>
      <c r="M70" s="134">
        <f t="shared" si="12"/>
        <v>66052.5</v>
      </c>
    </row>
    <row r="71" spans="1:13" ht="15.75" x14ac:dyDescent="0.25">
      <c r="A71" s="2" t="s">
        <v>1286</v>
      </c>
      <c r="B71" s="2"/>
      <c r="C71" s="30"/>
      <c r="D71" s="3"/>
      <c r="E71" s="4"/>
      <c r="F71" s="5"/>
      <c r="G71" s="5"/>
      <c r="H71" s="5"/>
      <c r="I71" s="6"/>
      <c r="J71" s="8"/>
      <c r="K71" s="131"/>
      <c r="L71" s="132" t="s">
        <v>1286</v>
      </c>
    </row>
    <row r="72" spans="1:13" ht="15.75" x14ac:dyDescent="0.25">
      <c r="A72" s="1" t="s">
        <v>188</v>
      </c>
      <c r="B72" s="1"/>
      <c r="C72" s="30"/>
      <c r="D72" s="7"/>
      <c r="E72" s="9" t="s">
        <v>189</v>
      </c>
      <c r="F72" s="5"/>
      <c r="G72" s="5"/>
      <c r="H72" s="5"/>
      <c r="I72" s="8"/>
      <c r="J72" s="8"/>
      <c r="K72" s="131"/>
      <c r="L72" s="132" t="s">
        <v>1286</v>
      </c>
    </row>
    <row r="73" spans="1:13" ht="15.75" x14ac:dyDescent="0.25">
      <c r="A73" s="1" t="s">
        <v>1286</v>
      </c>
      <c r="B73" s="1"/>
      <c r="C73" s="30"/>
      <c r="D73" s="7"/>
      <c r="E73" s="9"/>
      <c r="F73" s="5"/>
      <c r="G73" s="5"/>
      <c r="H73" s="5"/>
      <c r="I73" s="8"/>
      <c r="J73" s="8"/>
      <c r="K73" s="131"/>
      <c r="L73" s="132" t="s">
        <v>1286</v>
      </c>
    </row>
    <row r="74" spans="1:13" ht="15.75" x14ac:dyDescent="0.25">
      <c r="A74" s="68" t="s">
        <v>190</v>
      </c>
      <c r="B74" s="69"/>
      <c r="C74" s="84" t="s">
        <v>191</v>
      </c>
      <c r="D74" s="26" t="s">
        <v>12</v>
      </c>
      <c r="E74" s="66" t="s">
        <v>192</v>
      </c>
      <c r="F74" s="26">
        <v>4</v>
      </c>
      <c r="G74" s="26">
        <v>3</v>
      </c>
      <c r="H74" s="26" t="s">
        <v>14</v>
      </c>
      <c r="I74" s="11">
        <v>696.65891022000005</v>
      </c>
      <c r="J74" s="8"/>
      <c r="K74" s="131">
        <f t="shared" ref="K74:K77" si="13">ROUND(I74,0)</f>
        <v>697</v>
      </c>
      <c r="L74" s="132">
        <v>19808.740000000002</v>
      </c>
      <c r="M74" s="134">
        <f t="shared" ref="M74:M77" si="14">K74*$P$1</f>
        <v>122769.57999999999</v>
      </c>
    </row>
    <row r="75" spans="1:13" ht="15.75" x14ac:dyDescent="0.25">
      <c r="A75" s="68" t="s">
        <v>193</v>
      </c>
      <c r="B75" s="68"/>
      <c r="C75" s="84" t="s">
        <v>194</v>
      </c>
      <c r="D75" s="26" t="s">
        <v>12</v>
      </c>
      <c r="E75" s="66" t="s">
        <v>195</v>
      </c>
      <c r="F75" s="26">
        <v>5</v>
      </c>
      <c r="G75" s="26">
        <v>4</v>
      </c>
      <c r="H75" s="26" t="s">
        <v>14</v>
      </c>
      <c r="I75" s="11">
        <v>956.51506199999994</v>
      </c>
      <c r="J75" s="8"/>
      <c r="K75" s="131">
        <f t="shared" si="13"/>
        <v>957</v>
      </c>
      <c r="L75" s="132">
        <v>27197.94</v>
      </c>
      <c r="M75" s="134">
        <f t="shared" si="14"/>
        <v>168565.97999999998</v>
      </c>
    </row>
    <row r="76" spans="1:13" ht="15.75" x14ac:dyDescent="0.25">
      <c r="A76" s="68" t="s">
        <v>196</v>
      </c>
      <c r="B76" s="68"/>
      <c r="C76" s="84" t="s">
        <v>197</v>
      </c>
      <c r="D76" s="26" t="s">
        <v>42</v>
      </c>
      <c r="E76" s="66" t="s">
        <v>198</v>
      </c>
      <c r="F76" s="26">
        <v>4</v>
      </c>
      <c r="G76" s="26"/>
      <c r="H76" s="26" t="s">
        <v>14</v>
      </c>
      <c r="I76" s="11">
        <v>748.68569136000019</v>
      </c>
      <c r="J76" s="8"/>
      <c r="K76" s="131">
        <f t="shared" si="13"/>
        <v>749</v>
      </c>
      <c r="L76" s="132">
        <v>21286.58</v>
      </c>
      <c r="M76" s="134">
        <f t="shared" si="14"/>
        <v>131928.85999999999</v>
      </c>
    </row>
    <row r="77" spans="1:13" ht="15.75" x14ac:dyDescent="0.25">
      <c r="A77" s="68" t="s">
        <v>199</v>
      </c>
      <c r="B77" s="69"/>
      <c r="C77" s="84" t="s">
        <v>200</v>
      </c>
      <c r="D77" s="26" t="s">
        <v>42</v>
      </c>
      <c r="E77" s="66" t="s">
        <v>201</v>
      </c>
      <c r="F77" s="26">
        <v>3</v>
      </c>
      <c r="G77" s="26">
        <v>3</v>
      </c>
      <c r="H77" s="26" t="s">
        <v>44</v>
      </c>
      <c r="I77" s="8">
        <v>477.19859418000004</v>
      </c>
      <c r="J77" s="8"/>
      <c r="K77" s="131">
        <f t="shared" si="13"/>
        <v>477</v>
      </c>
      <c r="L77" s="132">
        <v>13556.34</v>
      </c>
      <c r="M77" s="134">
        <f t="shared" si="14"/>
        <v>84018.78</v>
      </c>
    </row>
    <row r="78" spans="1:13" ht="15.75" x14ac:dyDescent="0.25">
      <c r="A78" s="2" t="s">
        <v>1286</v>
      </c>
      <c r="B78" s="2"/>
      <c r="C78" s="30"/>
      <c r="D78" s="3"/>
      <c r="E78" s="4"/>
      <c r="F78" s="5"/>
      <c r="G78" s="5"/>
      <c r="H78" s="5"/>
      <c r="I78" s="6"/>
      <c r="J78" s="8"/>
      <c r="K78" s="131"/>
      <c r="L78" s="132" t="s">
        <v>1286</v>
      </c>
    </row>
    <row r="79" spans="1:13" ht="15.75" x14ac:dyDescent="0.25">
      <c r="A79" s="1" t="s">
        <v>202</v>
      </c>
      <c r="B79" s="1"/>
      <c r="C79" s="30"/>
      <c r="D79" s="7"/>
      <c r="E79" s="9" t="s">
        <v>203</v>
      </c>
      <c r="F79" s="5"/>
      <c r="G79" s="5"/>
      <c r="H79" s="5"/>
      <c r="I79" s="8"/>
      <c r="J79" s="8"/>
      <c r="K79" s="131"/>
      <c r="L79" s="132" t="s">
        <v>1286</v>
      </c>
    </row>
    <row r="80" spans="1:13" ht="15.75" x14ac:dyDescent="0.25">
      <c r="A80" s="90" t="s">
        <v>1286</v>
      </c>
      <c r="B80" s="90"/>
      <c r="C80" s="86"/>
      <c r="D80" s="51"/>
      <c r="E80" s="9"/>
      <c r="F80" s="17"/>
      <c r="G80" s="17"/>
      <c r="H80" s="5"/>
      <c r="I80" s="10"/>
      <c r="J80" s="8"/>
      <c r="K80" s="131"/>
      <c r="L80" s="132" t="s">
        <v>1286</v>
      </c>
    </row>
    <row r="81" spans="1:13" ht="15.75" x14ac:dyDescent="0.25">
      <c r="A81" s="68" t="s">
        <v>204</v>
      </c>
      <c r="B81" s="91"/>
      <c r="C81" s="79" t="s">
        <v>205</v>
      </c>
      <c r="D81" s="77" t="s">
        <v>42</v>
      </c>
      <c r="E81" s="68" t="s">
        <v>206</v>
      </c>
      <c r="F81" s="77">
        <v>1</v>
      </c>
      <c r="G81" s="77"/>
      <c r="H81" s="77" t="s">
        <v>44</v>
      </c>
      <c r="I81" s="11">
        <v>59.118397884000011</v>
      </c>
      <c r="J81" s="8"/>
      <c r="K81" s="131">
        <f t="shared" ref="K81:K86" si="15">ROUND(I81,0)</f>
        <v>59</v>
      </c>
      <c r="L81" s="132">
        <v>1676.78</v>
      </c>
      <c r="M81" s="134">
        <f t="shared" ref="M81:M86" si="16">K81*$P$1</f>
        <v>10392.259999999998</v>
      </c>
    </row>
    <row r="82" spans="1:13" ht="15.75" x14ac:dyDescent="0.25">
      <c r="A82" s="68" t="s">
        <v>207</v>
      </c>
      <c r="B82" s="91"/>
      <c r="C82" s="79" t="s">
        <v>205</v>
      </c>
      <c r="D82" s="77" t="s">
        <v>42</v>
      </c>
      <c r="E82" s="68" t="s">
        <v>208</v>
      </c>
      <c r="F82" s="77">
        <v>2</v>
      </c>
      <c r="G82" s="77"/>
      <c r="H82" s="77" t="s">
        <v>44</v>
      </c>
      <c r="I82" s="11">
        <v>119.55053794320003</v>
      </c>
      <c r="J82" s="8"/>
      <c r="K82" s="131">
        <f t="shared" si="15"/>
        <v>120</v>
      </c>
      <c r="L82" s="132">
        <v>3410.4</v>
      </c>
      <c r="M82" s="134">
        <f t="shared" si="16"/>
        <v>21136.799999999999</v>
      </c>
    </row>
    <row r="83" spans="1:13" ht="15.75" x14ac:dyDescent="0.25">
      <c r="A83" s="68" t="s">
        <v>209</v>
      </c>
      <c r="B83" s="91"/>
      <c r="C83" s="79" t="s">
        <v>205</v>
      </c>
      <c r="D83" s="77" t="s">
        <v>42</v>
      </c>
      <c r="E83" s="68" t="s">
        <v>210</v>
      </c>
      <c r="F83" s="77">
        <v>3</v>
      </c>
      <c r="G83" s="77"/>
      <c r="H83" s="77" t="s">
        <v>44</v>
      </c>
      <c r="I83" s="11">
        <v>177.35519365200008</v>
      </c>
      <c r="J83" s="8"/>
      <c r="K83" s="131">
        <f t="shared" si="15"/>
        <v>177</v>
      </c>
      <c r="L83" s="132">
        <v>5030.34</v>
      </c>
      <c r="M83" s="134">
        <f t="shared" si="16"/>
        <v>31176.78</v>
      </c>
    </row>
    <row r="84" spans="1:13" ht="15.75" x14ac:dyDescent="0.25">
      <c r="A84" s="68" t="s">
        <v>211</v>
      </c>
      <c r="B84" s="91"/>
      <c r="C84" s="79" t="s">
        <v>205</v>
      </c>
      <c r="D84" s="77" t="s">
        <v>42</v>
      </c>
      <c r="E84" s="68" t="s">
        <v>212</v>
      </c>
      <c r="F84" s="92" t="s">
        <v>213</v>
      </c>
      <c r="G84" s="92"/>
      <c r="H84" s="77" t="s">
        <v>44</v>
      </c>
      <c r="I84" s="11">
        <v>260.12095068960008</v>
      </c>
      <c r="J84" s="8"/>
      <c r="K84" s="131">
        <f t="shared" si="15"/>
        <v>260</v>
      </c>
      <c r="L84" s="132">
        <v>7389.2</v>
      </c>
      <c r="M84" s="134">
        <f t="shared" si="16"/>
        <v>45796.399999999994</v>
      </c>
    </row>
    <row r="85" spans="1:13" ht="15.75" x14ac:dyDescent="0.25">
      <c r="A85" s="68" t="s">
        <v>214</v>
      </c>
      <c r="B85" s="91"/>
      <c r="C85" s="79" t="s">
        <v>215</v>
      </c>
      <c r="D85" s="77" t="s">
        <v>42</v>
      </c>
      <c r="E85" s="68" t="s">
        <v>216</v>
      </c>
      <c r="F85" s="77"/>
      <c r="G85" s="77"/>
      <c r="H85" s="77" t="s">
        <v>19</v>
      </c>
      <c r="I85" s="11">
        <v>59.118397884000011</v>
      </c>
      <c r="J85" s="8"/>
      <c r="K85" s="131">
        <f t="shared" si="15"/>
        <v>59</v>
      </c>
      <c r="L85" s="132">
        <v>1676.78</v>
      </c>
      <c r="M85" s="134">
        <f t="shared" si="16"/>
        <v>10392.259999999998</v>
      </c>
    </row>
    <row r="86" spans="1:13" ht="15.75" x14ac:dyDescent="0.25">
      <c r="A86" s="68" t="s">
        <v>217</v>
      </c>
      <c r="B86" s="91"/>
      <c r="C86" s="79" t="s">
        <v>218</v>
      </c>
      <c r="D86" s="77" t="s">
        <v>42</v>
      </c>
      <c r="E86" s="68" t="s">
        <v>219</v>
      </c>
      <c r="F86" s="77"/>
      <c r="G86" s="77"/>
      <c r="H86" s="77" t="s">
        <v>44</v>
      </c>
      <c r="I86" s="11">
        <v>34.157296555200006</v>
      </c>
      <c r="J86" s="8"/>
      <c r="K86" s="131">
        <f t="shared" si="15"/>
        <v>34</v>
      </c>
      <c r="L86" s="132">
        <v>966.28</v>
      </c>
      <c r="M86" s="134">
        <f t="shared" si="16"/>
        <v>5988.7599999999993</v>
      </c>
    </row>
    <row r="87" spans="1:13" ht="15.75" x14ac:dyDescent="0.25">
      <c r="A87" s="12" t="s">
        <v>1286</v>
      </c>
      <c r="B87" s="12"/>
      <c r="C87" s="93"/>
      <c r="D87" s="5"/>
      <c r="E87" s="13"/>
      <c r="F87" s="5"/>
      <c r="G87" s="5"/>
      <c r="H87" s="5"/>
      <c r="I87" s="6"/>
      <c r="J87" s="8"/>
      <c r="K87" s="131"/>
      <c r="L87" s="132" t="s">
        <v>1286</v>
      </c>
    </row>
    <row r="88" spans="1:13" ht="15.75" x14ac:dyDescent="0.25">
      <c r="A88" s="1" t="s">
        <v>220</v>
      </c>
      <c r="B88" s="1"/>
      <c r="C88" s="30"/>
      <c r="D88" s="7"/>
      <c r="E88" s="94" t="s">
        <v>221</v>
      </c>
      <c r="F88" s="95"/>
      <c r="G88" s="95"/>
      <c r="H88" s="95"/>
      <c r="I88" s="8"/>
      <c r="J88" s="8"/>
      <c r="K88" s="131"/>
      <c r="L88" s="132" t="s">
        <v>1286</v>
      </c>
    </row>
    <row r="89" spans="1:13" ht="15.75" x14ac:dyDescent="0.25">
      <c r="A89" s="68" t="s">
        <v>222</v>
      </c>
      <c r="B89" s="69"/>
      <c r="C89" s="84" t="s">
        <v>223</v>
      </c>
      <c r="D89" s="26"/>
      <c r="E89" s="66" t="s">
        <v>224</v>
      </c>
      <c r="F89" s="26">
        <v>1</v>
      </c>
      <c r="G89" s="26"/>
      <c r="H89" s="26" t="s">
        <v>19</v>
      </c>
      <c r="I89" s="11">
        <v>94.362265088000044</v>
      </c>
      <c r="J89" s="8"/>
      <c r="K89" s="131">
        <f t="shared" ref="K89:K97" si="17">ROUND(I89,0)</f>
        <v>94</v>
      </c>
      <c r="L89" s="132">
        <v>2671.48</v>
      </c>
      <c r="M89" s="134">
        <f t="shared" ref="M89:M97" si="18">K89*$P$1</f>
        <v>16557.16</v>
      </c>
    </row>
    <row r="90" spans="1:13" ht="15.75" x14ac:dyDescent="0.25">
      <c r="A90" s="68" t="s">
        <v>225</v>
      </c>
      <c r="B90" s="69"/>
      <c r="C90" s="84" t="s">
        <v>226</v>
      </c>
      <c r="D90" s="26"/>
      <c r="E90" s="66" t="s">
        <v>227</v>
      </c>
      <c r="F90" s="26">
        <v>1</v>
      </c>
      <c r="G90" s="26"/>
      <c r="H90" s="26" t="s">
        <v>19</v>
      </c>
      <c r="I90" s="11">
        <v>130.65544396800004</v>
      </c>
      <c r="J90" s="8"/>
      <c r="K90" s="131">
        <f t="shared" si="17"/>
        <v>131</v>
      </c>
      <c r="L90" s="132">
        <v>3727.02</v>
      </c>
      <c r="M90" s="134">
        <f t="shared" si="18"/>
        <v>23074.339999999997</v>
      </c>
    </row>
    <row r="91" spans="1:13" ht="15.75" x14ac:dyDescent="0.25">
      <c r="A91" s="68" t="s">
        <v>228</v>
      </c>
      <c r="B91" s="69"/>
      <c r="C91" s="84" t="s">
        <v>229</v>
      </c>
      <c r="D91" s="26"/>
      <c r="E91" s="66" t="s">
        <v>230</v>
      </c>
      <c r="F91" s="26">
        <v>1</v>
      </c>
      <c r="G91" s="26"/>
      <c r="H91" s="26" t="s">
        <v>19</v>
      </c>
      <c r="I91" s="11">
        <v>130.65544396800004</v>
      </c>
      <c r="J91" s="8"/>
      <c r="K91" s="131">
        <f t="shared" si="17"/>
        <v>131</v>
      </c>
      <c r="L91" s="132">
        <v>3727.02</v>
      </c>
      <c r="M91" s="134">
        <f t="shared" si="18"/>
        <v>23074.339999999997</v>
      </c>
    </row>
    <row r="92" spans="1:13" ht="15.75" x14ac:dyDescent="0.25">
      <c r="A92" s="68" t="s">
        <v>231</v>
      </c>
      <c r="B92" s="69"/>
      <c r="C92" s="84" t="s">
        <v>232</v>
      </c>
      <c r="D92" s="26"/>
      <c r="E92" s="66" t="s">
        <v>233</v>
      </c>
      <c r="F92" s="26">
        <v>1</v>
      </c>
      <c r="G92" s="26"/>
      <c r="H92" s="26" t="s">
        <v>19</v>
      </c>
      <c r="I92" s="11">
        <v>130.65544396800004</v>
      </c>
      <c r="J92" s="8"/>
      <c r="K92" s="131">
        <f t="shared" si="17"/>
        <v>131</v>
      </c>
      <c r="L92" s="132">
        <v>3727.02</v>
      </c>
      <c r="M92" s="134">
        <f t="shared" si="18"/>
        <v>23074.339999999997</v>
      </c>
    </row>
    <row r="93" spans="1:13" ht="15.75" x14ac:dyDescent="0.25">
      <c r="A93" s="68" t="s">
        <v>234</v>
      </c>
      <c r="B93" s="69"/>
      <c r="C93" s="84" t="s">
        <v>235</v>
      </c>
      <c r="D93" s="26"/>
      <c r="E93" s="66"/>
      <c r="F93" s="26">
        <v>1</v>
      </c>
      <c r="G93" s="26"/>
      <c r="H93" s="26" t="s">
        <v>19</v>
      </c>
      <c r="I93" s="11">
        <v>94.362265088000044</v>
      </c>
      <c r="J93" s="8"/>
      <c r="K93" s="131">
        <f t="shared" si="17"/>
        <v>94</v>
      </c>
      <c r="L93" s="132">
        <v>2671.48</v>
      </c>
      <c r="M93" s="134">
        <f t="shared" si="18"/>
        <v>16557.16</v>
      </c>
    </row>
    <row r="94" spans="1:13" ht="15.75" x14ac:dyDescent="0.25">
      <c r="A94" s="68" t="s">
        <v>236</v>
      </c>
      <c r="B94" s="69"/>
      <c r="C94" s="84" t="s">
        <v>237</v>
      </c>
      <c r="D94" s="26"/>
      <c r="E94" s="66" t="s">
        <v>238</v>
      </c>
      <c r="F94" s="26">
        <v>1</v>
      </c>
      <c r="G94" s="26"/>
      <c r="H94" s="26" t="s">
        <v>19</v>
      </c>
      <c r="I94" s="11">
        <v>141.10787948544004</v>
      </c>
      <c r="J94" s="8"/>
      <c r="K94" s="131">
        <f t="shared" si="17"/>
        <v>141</v>
      </c>
      <c r="L94" s="132">
        <v>4007.22</v>
      </c>
      <c r="M94" s="134">
        <f t="shared" si="18"/>
        <v>24835.739999999998</v>
      </c>
    </row>
    <row r="95" spans="1:13" ht="15.75" x14ac:dyDescent="0.25">
      <c r="A95" s="68" t="s">
        <v>239</v>
      </c>
      <c r="B95" s="69"/>
      <c r="C95" s="84" t="s">
        <v>240</v>
      </c>
      <c r="D95" s="26"/>
      <c r="E95" s="66" t="s">
        <v>241</v>
      </c>
      <c r="F95" s="32">
        <v>1</v>
      </c>
      <c r="G95" s="32"/>
      <c r="H95" s="26" t="s">
        <v>19</v>
      </c>
      <c r="I95" s="11">
        <v>130.65544396800004</v>
      </c>
      <c r="J95" s="8"/>
      <c r="K95" s="131">
        <f t="shared" si="17"/>
        <v>131</v>
      </c>
      <c r="L95" s="132">
        <v>3727.02</v>
      </c>
      <c r="M95" s="134">
        <f t="shared" si="18"/>
        <v>23074.339999999997</v>
      </c>
    </row>
    <row r="96" spans="1:13" ht="15.75" x14ac:dyDescent="0.25">
      <c r="A96" s="68" t="s">
        <v>242</v>
      </c>
      <c r="B96" s="69"/>
      <c r="C96" s="84" t="s">
        <v>243</v>
      </c>
      <c r="D96" s="26" t="s">
        <v>28</v>
      </c>
      <c r="E96" s="66" t="s">
        <v>244</v>
      </c>
      <c r="F96" s="26">
        <v>0</v>
      </c>
      <c r="G96" s="26"/>
      <c r="H96" s="26" t="s">
        <v>19</v>
      </c>
      <c r="I96" s="11">
        <v>12.549248409600001</v>
      </c>
      <c r="J96" s="8"/>
      <c r="K96" s="131">
        <f t="shared" si="17"/>
        <v>13</v>
      </c>
      <c r="L96" s="132">
        <v>369.46</v>
      </c>
      <c r="M96" s="134">
        <f t="shared" si="18"/>
        <v>2289.8199999999997</v>
      </c>
    </row>
    <row r="97" spans="1:13" ht="15.75" x14ac:dyDescent="0.25">
      <c r="A97" s="68" t="s">
        <v>245</v>
      </c>
      <c r="B97" s="69"/>
      <c r="C97" s="84" t="s">
        <v>246</v>
      </c>
      <c r="D97" s="26" t="s">
        <v>28</v>
      </c>
      <c r="E97" s="66" t="s">
        <v>247</v>
      </c>
      <c r="F97" s="26"/>
      <c r="G97" s="26"/>
      <c r="H97" s="26" t="s">
        <v>19</v>
      </c>
      <c r="I97" s="11">
        <v>36.409317052416007</v>
      </c>
      <c r="J97" s="8"/>
      <c r="K97" s="131">
        <f t="shared" si="17"/>
        <v>36</v>
      </c>
      <c r="L97" s="132">
        <v>1023.12</v>
      </c>
      <c r="M97" s="134">
        <f t="shared" si="18"/>
        <v>6341.0399999999991</v>
      </c>
    </row>
    <row r="98" spans="1:13" ht="15.75" x14ac:dyDescent="0.25">
      <c r="A98" s="12" t="s">
        <v>1286</v>
      </c>
      <c r="B98" s="96"/>
      <c r="C98" s="30"/>
      <c r="D98" s="5"/>
      <c r="E98" s="13"/>
      <c r="F98" s="5"/>
      <c r="G98" s="5"/>
      <c r="H98" s="5"/>
      <c r="I98" s="8"/>
      <c r="J98" s="8"/>
      <c r="K98" s="131"/>
      <c r="L98" s="132" t="s">
        <v>1286</v>
      </c>
    </row>
    <row r="99" spans="1:13" ht="15.75" x14ac:dyDescent="0.25">
      <c r="A99" s="1" t="s">
        <v>248</v>
      </c>
      <c r="B99" s="1"/>
      <c r="C99" s="30"/>
      <c r="D99" s="7"/>
      <c r="E99" s="9"/>
      <c r="F99" s="5"/>
      <c r="G99" s="5"/>
      <c r="H99" s="5"/>
      <c r="I99" s="8"/>
      <c r="J99" s="8"/>
      <c r="K99" s="131"/>
      <c r="L99" s="132" t="s">
        <v>1286</v>
      </c>
    </row>
    <row r="100" spans="1:13" ht="15.75" x14ac:dyDescent="0.25">
      <c r="A100" s="97" t="s">
        <v>1286</v>
      </c>
      <c r="B100" s="97"/>
      <c r="C100" s="98"/>
      <c r="D100" s="99"/>
      <c r="E100" s="100"/>
      <c r="F100" s="25"/>
      <c r="G100" s="25"/>
      <c r="H100" s="25"/>
      <c r="I100" s="10"/>
      <c r="J100" s="8"/>
      <c r="K100" s="131"/>
      <c r="L100" s="132" t="s">
        <v>1286</v>
      </c>
    </row>
    <row r="101" spans="1:13" ht="15.75" x14ac:dyDescent="0.25">
      <c r="A101" s="68" t="s">
        <v>249</v>
      </c>
      <c r="B101" s="69"/>
      <c r="C101" s="84" t="s">
        <v>250</v>
      </c>
      <c r="D101" s="26"/>
      <c r="E101" s="66" t="s">
        <v>251</v>
      </c>
      <c r="F101" s="26">
        <v>2</v>
      </c>
      <c r="G101" s="26"/>
      <c r="H101" s="26" t="s">
        <v>19</v>
      </c>
      <c r="I101" s="11">
        <v>219.64544000000004</v>
      </c>
      <c r="J101" s="8"/>
      <c r="K101" s="131">
        <f t="shared" ref="K101:K110" si="19">ROUND(I101,0)</f>
        <v>220</v>
      </c>
      <c r="L101" s="132">
        <v>6252.4</v>
      </c>
      <c r="M101" s="134">
        <f t="shared" ref="M101:M110" si="20">K101*$P$1</f>
        <v>38750.799999999996</v>
      </c>
    </row>
    <row r="102" spans="1:13" ht="15.75" x14ac:dyDescent="0.25">
      <c r="A102" s="68" t="s">
        <v>252</v>
      </c>
      <c r="B102" s="69"/>
      <c r="C102" s="84" t="s">
        <v>253</v>
      </c>
      <c r="D102" s="26"/>
      <c r="E102" s="66" t="s">
        <v>254</v>
      </c>
      <c r="F102" s="26">
        <v>2</v>
      </c>
      <c r="G102" s="26"/>
      <c r="H102" s="26" t="s">
        <v>19</v>
      </c>
      <c r="I102" s="11">
        <v>226.10560000000001</v>
      </c>
      <c r="J102" s="8"/>
      <c r="K102" s="131">
        <f t="shared" si="19"/>
        <v>226</v>
      </c>
      <c r="L102" s="132">
        <v>6422.92</v>
      </c>
      <c r="M102" s="134">
        <f t="shared" si="20"/>
        <v>39807.64</v>
      </c>
    </row>
    <row r="103" spans="1:13" ht="15.75" x14ac:dyDescent="0.25">
      <c r="A103" s="68" t="s">
        <v>255</v>
      </c>
      <c r="B103" s="69"/>
      <c r="C103" s="84" t="s">
        <v>256</v>
      </c>
      <c r="D103" s="26"/>
      <c r="E103" s="66" t="s">
        <v>257</v>
      </c>
      <c r="F103" s="26">
        <v>2</v>
      </c>
      <c r="G103" s="26"/>
      <c r="H103" s="26" t="s">
        <v>19</v>
      </c>
      <c r="I103" s="11">
        <v>226.10560000000001</v>
      </c>
      <c r="J103" s="8"/>
      <c r="K103" s="131">
        <f t="shared" si="19"/>
        <v>226</v>
      </c>
      <c r="L103" s="132">
        <v>6422.92</v>
      </c>
      <c r="M103" s="134">
        <f t="shared" si="20"/>
        <v>39807.64</v>
      </c>
    </row>
    <row r="104" spans="1:13" ht="15.75" x14ac:dyDescent="0.25">
      <c r="A104" s="68" t="s">
        <v>258</v>
      </c>
      <c r="B104" s="69"/>
      <c r="C104" s="84" t="s">
        <v>259</v>
      </c>
      <c r="D104" s="26"/>
      <c r="E104" s="66" t="s">
        <v>260</v>
      </c>
      <c r="F104" s="26">
        <v>2</v>
      </c>
      <c r="G104" s="26"/>
      <c r="H104" s="26" t="s">
        <v>19</v>
      </c>
      <c r="I104" s="11">
        <v>219.64544000000004</v>
      </c>
      <c r="J104" s="8"/>
      <c r="K104" s="131">
        <f t="shared" si="19"/>
        <v>220</v>
      </c>
      <c r="L104" s="132">
        <v>6252.4</v>
      </c>
      <c r="M104" s="134">
        <f t="shared" si="20"/>
        <v>38750.799999999996</v>
      </c>
    </row>
    <row r="105" spans="1:13" ht="15.75" x14ac:dyDescent="0.25">
      <c r="A105" s="68" t="s">
        <v>261</v>
      </c>
      <c r="B105" s="69"/>
      <c r="C105" s="84" t="s">
        <v>262</v>
      </c>
      <c r="D105" s="26"/>
      <c r="E105" s="66" t="s">
        <v>263</v>
      </c>
      <c r="F105" s="26">
        <v>2</v>
      </c>
      <c r="G105" s="26"/>
      <c r="H105" s="26" t="s">
        <v>19</v>
      </c>
      <c r="I105" s="11">
        <v>226.10560000000001</v>
      </c>
      <c r="J105" s="8"/>
      <c r="K105" s="131">
        <f t="shared" si="19"/>
        <v>226</v>
      </c>
      <c r="L105" s="132">
        <v>6422.92</v>
      </c>
      <c r="M105" s="134">
        <f t="shared" si="20"/>
        <v>39807.64</v>
      </c>
    </row>
    <row r="106" spans="1:13" ht="15.75" x14ac:dyDescent="0.25">
      <c r="A106" s="68" t="s">
        <v>264</v>
      </c>
      <c r="B106" s="69"/>
      <c r="C106" s="84" t="s">
        <v>265</v>
      </c>
      <c r="D106" s="26"/>
      <c r="E106" s="66" t="s">
        <v>266</v>
      </c>
      <c r="F106" s="26">
        <v>2</v>
      </c>
      <c r="G106" s="26"/>
      <c r="H106" s="26" t="s">
        <v>19</v>
      </c>
      <c r="I106" s="11">
        <v>219.64544000000004</v>
      </c>
      <c r="J106" s="8"/>
      <c r="K106" s="131">
        <f t="shared" si="19"/>
        <v>220</v>
      </c>
      <c r="L106" s="132">
        <v>6252.4</v>
      </c>
      <c r="M106" s="134">
        <f t="shared" si="20"/>
        <v>38750.799999999996</v>
      </c>
    </row>
    <row r="107" spans="1:13" ht="15.75" x14ac:dyDescent="0.25">
      <c r="A107" s="68" t="s">
        <v>267</v>
      </c>
      <c r="B107" s="69"/>
      <c r="C107" s="84" t="s">
        <v>268</v>
      </c>
      <c r="D107" s="26"/>
      <c r="E107" s="66" t="s">
        <v>269</v>
      </c>
      <c r="F107" s="26">
        <v>2</v>
      </c>
      <c r="G107" s="26"/>
      <c r="H107" s="26" t="s">
        <v>19</v>
      </c>
      <c r="I107" s="11">
        <v>219.64544000000004</v>
      </c>
      <c r="J107" s="8"/>
      <c r="K107" s="131">
        <f t="shared" si="19"/>
        <v>220</v>
      </c>
      <c r="L107" s="132">
        <v>6252.4</v>
      </c>
      <c r="M107" s="134">
        <f t="shared" si="20"/>
        <v>38750.799999999996</v>
      </c>
    </row>
    <row r="108" spans="1:13" ht="15.75" x14ac:dyDescent="0.25">
      <c r="A108" s="68" t="s">
        <v>270</v>
      </c>
      <c r="B108" s="69"/>
      <c r="C108" s="84" t="s">
        <v>271</v>
      </c>
      <c r="D108" s="26"/>
      <c r="E108" s="66" t="s">
        <v>272</v>
      </c>
      <c r="F108" s="26">
        <v>2</v>
      </c>
      <c r="G108" s="26"/>
      <c r="H108" s="26" t="s">
        <v>19</v>
      </c>
      <c r="I108" s="11">
        <v>226.10560000000001</v>
      </c>
      <c r="J108" s="8"/>
      <c r="K108" s="131">
        <f t="shared" si="19"/>
        <v>226</v>
      </c>
      <c r="L108" s="132">
        <v>6422.92</v>
      </c>
      <c r="M108" s="134">
        <f t="shared" si="20"/>
        <v>39807.64</v>
      </c>
    </row>
    <row r="109" spans="1:13" ht="15.75" x14ac:dyDescent="0.25">
      <c r="A109" s="68" t="s">
        <v>273</v>
      </c>
      <c r="B109" s="69"/>
      <c r="C109" s="84" t="s">
        <v>274</v>
      </c>
      <c r="D109" s="26"/>
      <c r="E109" s="66" t="s">
        <v>275</v>
      </c>
      <c r="F109" s="26">
        <v>2</v>
      </c>
      <c r="G109" s="26"/>
      <c r="H109" s="26" t="s">
        <v>19</v>
      </c>
      <c r="I109" s="11">
        <v>219.64544000000004</v>
      </c>
      <c r="J109" s="8"/>
      <c r="K109" s="131">
        <f t="shared" si="19"/>
        <v>220</v>
      </c>
      <c r="L109" s="132">
        <v>6252.4</v>
      </c>
      <c r="M109" s="134">
        <f t="shared" si="20"/>
        <v>38750.799999999996</v>
      </c>
    </row>
    <row r="110" spans="1:13" ht="15.75" x14ac:dyDescent="0.25">
      <c r="A110" s="68" t="s">
        <v>276</v>
      </c>
      <c r="B110" s="69"/>
      <c r="C110" s="84" t="s">
        <v>277</v>
      </c>
      <c r="D110" s="26"/>
      <c r="E110" s="66" t="s">
        <v>278</v>
      </c>
      <c r="F110" s="26">
        <v>2</v>
      </c>
      <c r="G110" s="26"/>
      <c r="H110" s="26" t="s">
        <v>19</v>
      </c>
      <c r="I110" s="11">
        <v>245.48608000000002</v>
      </c>
      <c r="J110" s="8"/>
      <c r="K110" s="131">
        <f t="shared" si="19"/>
        <v>245</v>
      </c>
      <c r="L110" s="132">
        <v>6962.9</v>
      </c>
      <c r="M110" s="134">
        <f t="shared" si="20"/>
        <v>43154.299999999996</v>
      </c>
    </row>
    <row r="111" spans="1:13" ht="15.75" x14ac:dyDescent="0.25">
      <c r="A111" s="12" t="s">
        <v>1286</v>
      </c>
      <c r="B111" s="12"/>
      <c r="C111" s="30"/>
      <c r="D111" s="5"/>
      <c r="E111" s="13"/>
      <c r="F111" s="5"/>
      <c r="G111" s="5"/>
      <c r="H111" s="5"/>
      <c r="I111" s="6"/>
      <c r="J111" s="8"/>
      <c r="K111" s="131"/>
      <c r="L111" s="132" t="s">
        <v>1286</v>
      </c>
    </row>
    <row r="112" spans="1:13" ht="15.75" x14ac:dyDescent="0.25">
      <c r="A112" s="1" t="s">
        <v>279</v>
      </c>
      <c r="B112" s="1"/>
      <c r="C112" s="30"/>
      <c r="D112" s="7"/>
      <c r="E112" s="9"/>
      <c r="F112" s="5"/>
      <c r="G112" s="5"/>
      <c r="H112" s="5"/>
      <c r="I112" s="6"/>
      <c r="J112" s="8"/>
      <c r="K112" s="131"/>
      <c r="L112" s="132" t="s">
        <v>1286</v>
      </c>
    </row>
    <row r="113" spans="1:13" ht="15.75" x14ac:dyDescent="0.25">
      <c r="A113" s="12" t="s">
        <v>1286</v>
      </c>
      <c r="B113" s="12"/>
      <c r="C113" s="30"/>
      <c r="D113" s="5"/>
      <c r="E113" s="13"/>
      <c r="F113" s="5"/>
      <c r="G113" s="5"/>
      <c r="H113" s="5"/>
      <c r="I113" s="10"/>
      <c r="J113" s="8"/>
      <c r="K113" s="131"/>
      <c r="L113" s="132" t="s">
        <v>1286</v>
      </c>
    </row>
    <row r="114" spans="1:13" ht="15.75" x14ac:dyDescent="0.25">
      <c r="A114" s="68" t="s">
        <v>280</v>
      </c>
      <c r="B114" s="68"/>
      <c r="C114" s="84" t="s">
        <v>281</v>
      </c>
      <c r="D114" s="26" t="s">
        <v>12</v>
      </c>
      <c r="E114" s="66" t="s">
        <v>282</v>
      </c>
      <c r="F114" s="26">
        <v>1</v>
      </c>
      <c r="G114" s="26"/>
      <c r="H114" s="26" t="s">
        <v>14</v>
      </c>
      <c r="I114" s="14">
        <v>335.24203759199997</v>
      </c>
      <c r="J114" s="8"/>
      <c r="K114" s="131">
        <f t="shared" ref="K114:K116" si="21">ROUND(I114,0)</f>
        <v>335</v>
      </c>
      <c r="L114" s="132">
        <v>9520.7000000000007</v>
      </c>
      <c r="M114" s="134">
        <f t="shared" ref="M114:M116" si="22">K114*$P$1</f>
        <v>59006.899999999994</v>
      </c>
    </row>
    <row r="115" spans="1:13" ht="15.75" x14ac:dyDescent="0.25">
      <c r="A115" s="68" t="s">
        <v>283</v>
      </c>
      <c r="B115" s="68"/>
      <c r="C115" s="84" t="s">
        <v>284</v>
      </c>
      <c r="D115" s="26" t="s">
        <v>12</v>
      </c>
      <c r="E115" s="66" t="s">
        <v>285</v>
      </c>
      <c r="F115" s="26">
        <v>2</v>
      </c>
      <c r="G115" s="26"/>
      <c r="H115" s="26" t="s">
        <v>14</v>
      </c>
      <c r="I115" s="11">
        <v>481.81972502400004</v>
      </c>
      <c r="J115" s="8"/>
      <c r="K115" s="131">
        <f t="shared" si="21"/>
        <v>482</v>
      </c>
      <c r="L115" s="132">
        <v>13698.44</v>
      </c>
      <c r="M115" s="134">
        <f t="shared" si="22"/>
        <v>84899.48</v>
      </c>
    </row>
    <row r="116" spans="1:13" ht="15.75" x14ac:dyDescent="0.25">
      <c r="A116" s="68" t="s">
        <v>286</v>
      </c>
      <c r="B116" s="68"/>
      <c r="C116" s="84" t="s">
        <v>287</v>
      </c>
      <c r="D116" s="26" t="s">
        <v>12</v>
      </c>
      <c r="E116" s="66" t="s">
        <v>288</v>
      </c>
      <c r="F116" s="26" t="s">
        <v>106</v>
      </c>
      <c r="G116" s="26"/>
      <c r="H116" s="26" t="s">
        <v>14</v>
      </c>
      <c r="I116" s="15">
        <v>208.45431695999997</v>
      </c>
      <c r="J116" s="8"/>
      <c r="K116" s="131">
        <f t="shared" si="21"/>
        <v>208</v>
      </c>
      <c r="L116" s="132">
        <v>5911.36</v>
      </c>
      <c r="M116" s="134">
        <f t="shared" si="22"/>
        <v>36637.119999999995</v>
      </c>
    </row>
    <row r="117" spans="1:13" ht="15.75" x14ac:dyDescent="0.25">
      <c r="A117" s="2" t="s">
        <v>1286</v>
      </c>
      <c r="B117" s="2"/>
      <c r="C117" s="30"/>
      <c r="D117" s="3"/>
      <c r="E117" s="4"/>
      <c r="F117" s="5"/>
      <c r="G117" s="5"/>
      <c r="H117" s="5"/>
      <c r="I117" s="6"/>
      <c r="J117" s="8"/>
      <c r="K117" s="131"/>
      <c r="L117" s="132" t="s">
        <v>1286</v>
      </c>
    </row>
    <row r="118" spans="1:13" ht="15.75" x14ac:dyDescent="0.25">
      <c r="A118" s="1" t="s">
        <v>289</v>
      </c>
      <c r="B118" s="1"/>
      <c r="C118" s="30"/>
      <c r="D118" s="5"/>
      <c r="E118" s="4"/>
      <c r="F118" s="5"/>
      <c r="G118" s="5"/>
      <c r="H118" s="5"/>
      <c r="I118" s="8"/>
      <c r="J118" s="8"/>
      <c r="K118" s="131"/>
      <c r="L118" s="132" t="s">
        <v>1286</v>
      </c>
    </row>
    <row r="119" spans="1:13" ht="15.75" x14ac:dyDescent="0.25">
      <c r="A119" s="16" t="s">
        <v>1286</v>
      </c>
      <c r="B119" s="16"/>
      <c r="C119" s="86"/>
      <c r="D119" s="17"/>
      <c r="E119" s="9"/>
      <c r="F119" s="5"/>
      <c r="G119" s="5"/>
      <c r="H119" s="5"/>
      <c r="I119" s="10"/>
      <c r="J119" s="8"/>
      <c r="K119" s="131"/>
      <c r="L119" s="132" t="s">
        <v>1286</v>
      </c>
    </row>
    <row r="120" spans="1:13" ht="15.75" x14ac:dyDescent="0.25">
      <c r="A120" s="68" t="s">
        <v>290</v>
      </c>
      <c r="B120" s="69"/>
      <c r="C120" s="84" t="s">
        <v>291</v>
      </c>
      <c r="D120" s="26" t="s">
        <v>12</v>
      </c>
      <c r="E120" s="66" t="s">
        <v>292</v>
      </c>
      <c r="F120" s="26">
        <v>6</v>
      </c>
      <c r="G120" s="26">
        <v>4</v>
      </c>
      <c r="H120" s="26" t="s">
        <v>14</v>
      </c>
      <c r="I120" s="11">
        <v>1293.2901449999999</v>
      </c>
      <c r="J120" s="8"/>
      <c r="K120" s="131">
        <f t="shared" ref="K120:K136" si="23">ROUND(I120,0)</f>
        <v>1293</v>
      </c>
      <c r="L120" s="132">
        <v>36747.06</v>
      </c>
      <c r="M120" s="134">
        <f t="shared" ref="M120:M136" si="24">K120*$P$1</f>
        <v>227749.02</v>
      </c>
    </row>
    <row r="121" spans="1:13" ht="15.75" x14ac:dyDescent="0.25">
      <c r="A121" s="68" t="s">
        <v>293</v>
      </c>
      <c r="B121" s="69"/>
      <c r="C121" s="84" t="s">
        <v>294</v>
      </c>
      <c r="D121" s="26" t="s">
        <v>12</v>
      </c>
      <c r="E121" s="66" t="s">
        <v>295</v>
      </c>
      <c r="F121" s="26"/>
      <c r="G121" s="26"/>
      <c r="H121" s="26" t="s">
        <v>14</v>
      </c>
      <c r="I121" s="11">
        <v>405.35121816000003</v>
      </c>
      <c r="J121" s="8"/>
      <c r="K121" s="131">
        <f t="shared" si="23"/>
        <v>405</v>
      </c>
      <c r="L121" s="132">
        <v>11510.1</v>
      </c>
      <c r="M121" s="134">
        <f t="shared" si="24"/>
        <v>71336.7</v>
      </c>
    </row>
    <row r="122" spans="1:13" ht="15.75" x14ac:dyDescent="0.25">
      <c r="A122" s="68" t="s">
        <v>296</v>
      </c>
      <c r="B122" s="69"/>
      <c r="C122" s="84" t="s">
        <v>297</v>
      </c>
      <c r="D122" s="26" t="s">
        <v>12</v>
      </c>
      <c r="E122" s="66" t="s">
        <v>298</v>
      </c>
      <c r="F122" s="26">
        <v>4</v>
      </c>
      <c r="G122" s="26">
        <v>3</v>
      </c>
      <c r="H122" s="26" t="s">
        <v>14</v>
      </c>
      <c r="I122" s="11">
        <v>901.09238940000012</v>
      </c>
      <c r="J122" s="8"/>
      <c r="K122" s="131">
        <f t="shared" si="23"/>
        <v>901</v>
      </c>
      <c r="L122" s="132">
        <v>25606.42</v>
      </c>
      <c r="M122" s="134">
        <f t="shared" si="24"/>
        <v>158702.13999999998</v>
      </c>
    </row>
    <row r="123" spans="1:13" ht="15.75" x14ac:dyDescent="0.25">
      <c r="A123" s="68" t="s">
        <v>299</v>
      </c>
      <c r="B123" s="69"/>
      <c r="C123" s="84" t="s">
        <v>300</v>
      </c>
      <c r="D123" s="26" t="s">
        <v>12</v>
      </c>
      <c r="E123" s="66" t="s">
        <v>301</v>
      </c>
      <c r="F123" s="26"/>
      <c r="G123" s="26"/>
      <c r="H123" s="26" t="s">
        <v>14</v>
      </c>
      <c r="I123" s="11">
        <v>560.78664767999999</v>
      </c>
      <c r="J123" s="8"/>
      <c r="K123" s="131">
        <f t="shared" si="23"/>
        <v>561</v>
      </c>
      <c r="L123" s="132">
        <v>15943.62</v>
      </c>
      <c r="M123" s="134">
        <f t="shared" si="24"/>
        <v>98814.54</v>
      </c>
    </row>
    <row r="124" spans="1:13" ht="15.75" x14ac:dyDescent="0.25">
      <c r="A124" s="68" t="s">
        <v>302</v>
      </c>
      <c r="B124" s="69"/>
      <c r="C124" s="84" t="s">
        <v>303</v>
      </c>
      <c r="D124" s="26" t="s">
        <v>12</v>
      </c>
      <c r="E124" s="66" t="s">
        <v>304</v>
      </c>
      <c r="F124" s="26">
        <v>4</v>
      </c>
      <c r="G124" s="26">
        <v>3</v>
      </c>
      <c r="H124" s="26" t="s">
        <v>14</v>
      </c>
      <c r="I124" s="11">
        <v>1127.5083943200002</v>
      </c>
      <c r="J124" s="8"/>
      <c r="K124" s="131">
        <f t="shared" si="23"/>
        <v>1128</v>
      </c>
      <c r="L124" s="132">
        <v>32057.759999999998</v>
      </c>
      <c r="M124" s="134">
        <f t="shared" si="24"/>
        <v>198685.91999999998</v>
      </c>
    </row>
    <row r="125" spans="1:13" ht="15.75" x14ac:dyDescent="0.25">
      <c r="A125" s="68" t="s">
        <v>305</v>
      </c>
      <c r="B125" s="69"/>
      <c r="C125" s="84" t="s">
        <v>306</v>
      </c>
      <c r="D125" s="26" t="s">
        <v>12</v>
      </c>
      <c r="E125" s="66"/>
      <c r="F125" s="26">
        <v>11</v>
      </c>
      <c r="G125" s="26"/>
      <c r="H125" s="26" t="s">
        <v>14</v>
      </c>
      <c r="I125" s="11">
        <v>902.38902138000003</v>
      </c>
      <c r="J125" s="8"/>
      <c r="K125" s="131">
        <f t="shared" si="23"/>
        <v>902</v>
      </c>
      <c r="L125" s="132">
        <v>25634.84</v>
      </c>
      <c r="M125" s="134">
        <f t="shared" si="24"/>
        <v>158878.28</v>
      </c>
    </row>
    <row r="126" spans="1:13" ht="15.75" x14ac:dyDescent="0.25">
      <c r="A126" s="68" t="s">
        <v>307</v>
      </c>
      <c r="B126" s="69"/>
      <c r="C126" s="84" t="s">
        <v>308</v>
      </c>
      <c r="D126" s="26" t="s">
        <v>12</v>
      </c>
      <c r="E126" s="66"/>
      <c r="F126" s="26">
        <v>18</v>
      </c>
      <c r="G126" s="26"/>
      <c r="H126" s="26" t="s">
        <v>14</v>
      </c>
      <c r="I126" s="11">
        <v>758.50965728999995</v>
      </c>
      <c r="J126" s="8"/>
      <c r="K126" s="131">
        <f t="shared" si="23"/>
        <v>759</v>
      </c>
      <c r="L126" s="132">
        <v>21570.78</v>
      </c>
      <c r="M126" s="134">
        <f t="shared" si="24"/>
        <v>133690.25999999998</v>
      </c>
    </row>
    <row r="127" spans="1:13" ht="15.75" x14ac:dyDescent="0.25">
      <c r="A127" s="68" t="s">
        <v>309</v>
      </c>
      <c r="B127" s="69"/>
      <c r="C127" s="84" t="s">
        <v>310</v>
      </c>
      <c r="D127" s="26" t="s">
        <v>12</v>
      </c>
      <c r="E127" s="66"/>
      <c r="F127" s="26">
        <v>24</v>
      </c>
      <c r="G127" s="26"/>
      <c r="H127" s="26" t="s">
        <v>14</v>
      </c>
      <c r="I127" s="11">
        <v>758.50965728999995</v>
      </c>
      <c r="J127" s="8"/>
      <c r="K127" s="131">
        <f t="shared" si="23"/>
        <v>759</v>
      </c>
      <c r="L127" s="132">
        <v>21570.78</v>
      </c>
      <c r="M127" s="134">
        <f t="shared" si="24"/>
        <v>133690.25999999998</v>
      </c>
    </row>
    <row r="128" spans="1:13" ht="15.75" x14ac:dyDescent="0.25">
      <c r="A128" s="68" t="s">
        <v>311</v>
      </c>
      <c r="B128" s="69"/>
      <c r="C128" s="84" t="s">
        <v>312</v>
      </c>
      <c r="D128" s="26" t="s">
        <v>42</v>
      </c>
      <c r="E128" s="66" t="s">
        <v>313</v>
      </c>
      <c r="F128" s="26">
        <v>3</v>
      </c>
      <c r="G128" s="26">
        <v>2</v>
      </c>
      <c r="H128" s="26" t="s">
        <v>44</v>
      </c>
      <c r="I128" s="11">
        <v>377.62735500000002</v>
      </c>
      <c r="J128" s="8"/>
      <c r="K128" s="131">
        <f t="shared" si="23"/>
        <v>378</v>
      </c>
      <c r="L128" s="132">
        <v>10742.76</v>
      </c>
      <c r="M128" s="134">
        <f t="shared" si="24"/>
        <v>66580.92</v>
      </c>
    </row>
    <row r="129" spans="1:13" ht="15.75" x14ac:dyDescent="0.25">
      <c r="A129" s="68" t="s">
        <v>314</v>
      </c>
      <c r="B129" s="69"/>
      <c r="C129" s="84" t="s">
        <v>315</v>
      </c>
      <c r="D129" s="26"/>
      <c r="E129" s="66" t="s">
        <v>316</v>
      </c>
      <c r="F129" s="26">
        <v>3</v>
      </c>
      <c r="G129" s="26"/>
      <c r="H129" s="26"/>
      <c r="I129" s="11">
        <v>301.72759847999998</v>
      </c>
      <c r="J129" s="8"/>
      <c r="K129" s="131">
        <f t="shared" si="23"/>
        <v>302</v>
      </c>
      <c r="L129" s="132">
        <v>8582.84</v>
      </c>
      <c r="M129" s="134">
        <f t="shared" si="24"/>
        <v>53194.28</v>
      </c>
    </row>
    <row r="130" spans="1:13" ht="15.75" x14ac:dyDescent="0.25">
      <c r="A130" s="68" t="s">
        <v>317</v>
      </c>
      <c r="B130" s="69"/>
      <c r="C130" s="84" t="s">
        <v>318</v>
      </c>
      <c r="D130" s="26" t="s">
        <v>12</v>
      </c>
      <c r="E130" s="66" t="s">
        <v>319</v>
      </c>
      <c r="F130" s="26">
        <v>5</v>
      </c>
      <c r="G130" s="26">
        <v>3</v>
      </c>
      <c r="H130" s="26" t="s">
        <v>14</v>
      </c>
      <c r="I130" s="11">
        <v>1335.2769599400003</v>
      </c>
      <c r="J130" s="8"/>
      <c r="K130" s="131">
        <f t="shared" si="23"/>
        <v>1335</v>
      </c>
      <c r="L130" s="132">
        <v>37940.699999999997</v>
      </c>
      <c r="M130" s="134">
        <f t="shared" si="24"/>
        <v>235146.9</v>
      </c>
    </row>
    <row r="131" spans="1:13" ht="15.75" x14ac:dyDescent="0.25">
      <c r="A131" s="68" t="s">
        <v>320</v>
      </c>
      <c r="B131" s="69"/>
      <c r="C131" s="84" t="s">
        <v>321</v>
      </c>
      <c r="D131" s="26" t="s">
        <v>12</v>
      </c>
      <c r="E131" s="66" t="s">
        <v>322</v>
      </c>
      <c r="F131" s="26"/>
      <c r="G131" s="26"/>
      <c r="H131" s="26" t="s">
        <v>14</v>
      </c>
      <c r="I131" s="11">
        <v>1078.39678716</v>
      </c>
      <c r="J131" s="8"/>
      <c r="K131" s="131">
        <f t="shared" si="23"/>
        <v>1078</v>
      </c>
      <c r="L131" s="132">
        <v>30636.76</v>
      </c>
      <c r="M131" s="134">
        <f t="shared" si="24"/>
        <v>189878.91999999998</v>
      </c>
    </row>
    <row r="132" spans="1:13" ht="15.75" x14ac:dyDescent="0.25">
      <c r="A132" s="68" t="s">
        <v>323</v>
      </c>
      <c r="B132" s="68"/>
      <c r="C132" s="79" t="s">
        <v>324</v>
      </c>
      <c r="D132" s="77" t="s">
        <v>12</v>
      </c>
      <c r="E132" s="68" t="s">
        <v>325</v>
      </c>
      <c r="F132" s="77" t="s">
        <v>106</v>
      </c>
      <c r="G132" s="77"/>
      <c r="H132" s="77" t="s">
        <v>14</v>
      </c>
      <c r="I132" s="8">
        <v>238.4511558156</v>
      </c>
      <c r="J132" s="8"/>
      <c r="K132" s="131">
        <f t="shared" si="23"/>
        <v>238</v>
      </c>
      <c r="L132" s="132">
        <v>6763.96</v>
      </c>
      <c r="M132" s="134">
        <f t="shared" si="24"/>
        <v>41921.32</v>
      </c>
    </row>
    <row r="133" spans="1:13" ht="15.75" x14ac:dyDescent="0.25">
      <c r="A133" s="68" t="s">
        <v>326</v>
      </c>
      <c r="B133" s="69"/>
      <c r="C133" s="84" t="s">
        <v>327</v>
      </c>
      <c r="D133" s="26" t="s">
        <v>42</v>
      </c>
      <c r="E133" s="66" t="s">
        <v>328</v>
      </c>
      <c r="F133" s="26">
        <v>4</v>
      </c>
      <c r="G133" s="26">
        <v>3</v>
      </c>
      <c r="H133" s="26" t="s">
        <v>14</v>
      </c>
      <c r="I133" s="11">
        <v>673.29286479000018</v>
      </c>
      <c r="J133" s="8"/>
      <c r="K133" s="131">
        <f t="shared" si="23"/>
        <v>673</v>
      </c>
      <c r="L133" s="132">
        <v>19126.66</v>
      </c>
      <c r="M133" s="134">
        <f t="shared" si="24"/>
        <v>118542.21999999999</v>
      </c>
    </row>
    <row r="134" spans="1:13" ht="15.75" x14ac:dyDescent="0.25">
      <c r="A134" s="68" t="s">
        <v>329</v>
      </c>
      <c r="B134" s="69"/>
      <c r="C134" s="84" t="s">
        <v>330</v>
      </c>
      <c r="D134" s="26" t="s">
        <v>42</v>
      </c>
      <c r="E134" s="66"/>
      <c r="F134" s="26">
        <v>11</v>
      </c>
      <c r="G134" s="26"/>
      <c r="H134" s="26" t="s">
        <v>14</v>
      </c>
      <c r="I134" s="11">
        <v>635.58359865</v>
      </c>
      <c r="J134" s="8"/>
      <c r="K134" s="131">
        <f t="shared" si="23"/>
        <v>636</v>
      </c>
      <c r="L134" s="132">
        <v>18075.12</v>
      </c>
      <c r="M134" s="134">
        <f t="shared" si="24"/>
        <v>112025.04</v>
      </c>
    </row>
    <row r="135" spans="1:13" ht="15.75" x14ac:dyDescent="0.25">
      <c r="A135" s="68" t="s">
        <v>331</v>
      </c>
      <c r="B135" s="69"/>
      <c r="C135" s="84" t="s">
        <v>332</v>
      </c>
      <c r="D135" s="26" t="s">
        <v>42</v>
      </c>
      <c r="E135" s="66"/>
      <c r="F135" s="26">
        <v>18</v>
      </c>
      <c r="G135" s="26"/>
      <c r="H135" s="26" t="s">
        <v>14</v>
      </c>
      <c r="I135" s="11">
        <v>635.58359865</v>
      </c>
      <c r="J135" s="8"/>
      <c r="K135" s="131">
        <f t="shared" si="23"/>
        <v>636</v>
      </c>
      <c r="L135" s="132">
        <v>18075.12</v>
      </c>
      <c r="M135" s="134">
        <f t="shared" si="24"/>
        <v>112025.04</v>
      </c>
    </row>
    <row r="136" spans="1:13" ht="15.75" x14ac:dyDescent="0.25">
      <c r="A136" s="68" t="s">
        <v>333</v>
      </c>
      <c r="B136" s="69"/>
      <c r="C136" s="84" t="s">
        <v>334</v>
      </c>
      <c r="D136" s="26" t="s">
        <v>42</v>
      </c>
      <c r="E136" s="66"/>
      <c r="F136" s="26">
        <v>24</v>
      </c>
      <c r="G136" s="26"/>
      <c r="H136" s="26" t="s">
        <v>14</v>
      </c>
      <c r="I136" s="11">
        <v>635.58359865</v>
      </c>
      <c r="J136" s="8"/>
      <c r="K136" s="131">
        <f t="shared" si="23"/>
        <v>636</v>
      </c>
      <c r="L136" s="132">
        <v>18075.12</v>
      </c>
      <c r="M136" s="134">
        <f t="shared" si="24"/>
        <v>112025.04</v>
      </c>
    </row>
    <row r="137" spans="1:13" ht="15.75" x14ac:dyDescent="0.25">
      <c r="A137" s="2" t="s">
        <v>1286</v>
      </c>
      <c r="B137" s="2"/>
      <c r="C137" s="30"/>
      <c r="D137" s="3"/>
      <c r="E137" s="4"/>
      <c r="F137" s="5"/>
      <c r="G137" s="5"/>
      <c r="H137" s="5"/>
      <c r="I137" s="6"/>
      <c r="J137" s="8"/>
      <c r="K137" s="131"/>
      <c r="L137" s="132" t="s">
        <v>1286</v>
      </c>
    </row>
    <row r="138" spans="1:13" ht="15.75" x14ac:dyDescent="0.25">
      <c r="A138" s="1" t="s">
        <v>335</v>
      </c>
      <c r="B138" s="1"/>
      <c r="C138" s="30"/>
      <c r="D138" s="5"/>
      <c r="E138" s="4"/>
      <c r="F138" s="5"/>
      <c r="G138" s="5"/>
      <c r="H138" s="5"/>
      <c r="I138" s="8"/>
      <c r="J138" s="8"/>
      <c r="K138" s="131"/>
      <c r="L138" s="132" t="s">
        <v>1286</v>
      </c>
    </row>
    <row r="139" spans="1:13" ht="15.75" x14ac:dyDescent="0.25">
      <c r="A139" s="18" t="s">
        <v>1286</v>
      </c>
      <c r="B139" s="18"/>
      <c r="C139" s="30"/>
      <c r="D139" s="3"/>
      <c r="E139" s="94"/>
      <c r="F139" s="5"/>
      <c r="G139" s="5"/>
      <c r="H139" s="5"/>
      <c r="I139" s="10"/>
      <c r="J139" s="8"/>
      <c r="K139" s="131"/>
      <c r="L139" s="132" t="s">
        <v>1286</v>
      </c>
    </row>
    <row r="140" spans="1:13" ht="15.75" x14ac:dyDescent="0.25">
      <c r="A140" s="68" t="s">
        <v>336</v>
      </c>
      <c r="B140" s="69"/>
      <c r="C140" s="84" t="s">
        <v>337</v>
      </c>
      <c r="D140" s="26"/>
      <c r="E140" s="66" t="s">
        <v>338</v>
      </c>
      <c r="F140" s="26">
        <v>3</v>
      </c>
      <c r="G140" s="26">
        <v>2</v>
      </c>
      <c r="H140" s="26" t="s">
        <v>14</v>
      </c>
      <c r="I140" s="11">
        <v>307.87323304500006</v>
      </c>
      <c r="J140" s="8"/>
      <c r="K140" s="131">
        <f t="shared" ref="K140:K142" si="25">ROUND(I140,0)</f>
        <v>308</v>
      </c>
      <c r="L140" s="132">
        <v>8753.36</v>
      </c>
      <c r="M140" s="134">
        <f t="shared" ref="M140:M142" si="26">K140*$P$1</f>
        <v>54251.119999999995</v>
      </c>
    </row>
    <row r="141" spans="1:13" ht="15.75" x14ac:dyDescent="0.25">
      <c r="A141" s="68" t="s">
        <v>339</v>
      </c>
      <c r="B141" s="69"/>
      <c r="C141" s="84" t="s">
        <v>340</v>
      </c>
      <c r="D141" s="26" t="s">
        <v>42</v>
      </c>
      <c r="E141" s="66" t="s">
        <v>341</v>
      </c>
      <c r="F141" s="26" t="s">
        <v>106</v>
      </c>
      <c r="G141" s="26"/>
      <c r="H141" s="26" t="s">
        <v>14</v>
      </c>
      <c r="I141" s="11">
        <v>81.348618487500005</v>
      </c>
      <c r="J141" s="8"/>
      <c r="K141" s="131">
        <f t="shared" si="25"/>
        <v>81</v>
      </c>
      <c r="L141" s="132">
        <v>2302.02</v>
      </c>
      <c r="M141" s="134">
        <f t="shared" si="26"/>
        <v>14267.339999999998</v>
      </c>
    </row>
    <row r="142" spans="1:13" ht="15.75" x14ac:dyDescent="0.25">
      <c r="A142" s="68" t="s">
        <v>342</v>
      </c>
      <c r="B142" s="69"/>
      <c r="C142" s="84" t="s">
        <v>343</v>
      </c>
      <c r="D142" s="26" t="s">
        <v>42</v>
      </c>
      <c r="E142" s="66" t="s">
        <v>344</v>
      </c>
      <c r="F142" s="26" t="s">
        <v>106</v>
      </c>
      <c r="G142" s="26"/>
      <c r="H142" s="26" t="s">
        <v>14</v>
      </c>
      <c r="I142" s="11">
        <v>83.851652902500007</v>
      </c>
      <c r="J142" s="8"/>
      <c r="K142" s="131">
        <f t="shared" si="25"/>
        <v>84</v>
      </c>
      <c r="L142" s="132">
        <v>2387.2800000000002</v>
      </c>
      <c r="M142" s="134">
        <f t="shared" si="26"/>
        <v>14795.759999999998</v>
      </c>
    </row>
    <row r="143" spans="1:13" ht="15.75" x14ac:dyDescent="0.25">
      <c r="A143" s="2" t="s">
        <v>1286</v>
      </c>
      <c r="B143" s="2"/>
      <c r="C143" s="30"/>
      <c r="D143" s="3"/>
      <c r="E143" s="4"/>
      <c r="F143" s="5"/>
      <c r="G143" s="5"/>
      <c r="H143" s="5"/>
      <c r="I143" s="6"/>
      <c r="J143" s="8"/>
      <c r="K143" s="131"/>
      <c r="L143" s="132" t="s">
        <v>1286</v>
      </c>
    </row>
    <row r="144" spans="1:13" ht="15.75" x14ac:dyDescent="0.25">
      <c r="A144" s="1" t="s">
        <v>345</v>
      </c>
      <c r="B144" s="1"/>
      <c r="C144" s="30"/>
      <c r="D144" s="3"/>
      <c r="E144" s="4"/>
      <c r="F144" s="5"/>
      <c r="G144" s="5"/>
      <c r="H144" s="5"/>
      <c r="I144" s="8"/>
      <c r="J144" s="8"/>
      <c r="K144" s="131"/>
      <c r="L144" s="132" t="s">
        <v>1286</v>
      </c>
    </row>
    <row r="145" spans="1:13" ht="15.75" x14ac:dyDescent="0.25">
      <c r="A145" s="1" t="s">
        <v>1286</v>
      </c>
      <c r="B145" s="1"/>
      <c r="C145" s="30"/>
      <c r="D145" s="3"/>
      <c r="E145" s="4"/>
      <c r="F145" s="5"/>
      <c r="G145" s="5"/>
      <c r="H145" s="5"/>
      <c r="I145" s="10"/>
      <c r="J145" s="8"/>
      <c r="K145" s="131"/>
      <c r="L145" s="132" t="s">
        <v>1286</v>
      </c>
    </row>
    <row r="146" spans="1:13" ht="15.75" x14ac:dyDescent="0.25">
      <c r="A146" s="101" t="s">
        <v>346</v>
      </c>
      <c r="B146" s="102" t="s">
        <v>346</v>
      </c>
      <c r="C146" s="103" t="s">
        <v>347</v>
      </c>
      <c r="D146" s="26" t="s">
        <v>42</v>
      </c>
      <c r="E146" s="66" t="s">
        <v>348</v>
      </c>
      <c r="F146" s="104">
        <v>3</v>
      </c>
      <c r="G146" s="105"/>
      <c r="H146" s="104" t="s">
        <v>19</v>
      </c>
      <c r="I146" s="11">
        <v>349.19450000000006</v>
      </c>
      <c r="J146" s="8"/>
      <c r="K146" s="131">
        <f t="shared" ref="K146:K149" si="27">ROUND(I146,0)</f>
        <v>349</v>
      </c>
      <c r="L146" s="132">
        <v>9918.58</v>
      </c>
      <c r="M146" s="134">
        <f t="shared" ref="M146:M149" si="28">K146*$P$1</f>
        <v>61472.859999999993</v>
      </c>
    </row>
    <row r="147" spans="1:13" ht="15.75" x14ac:dyDescent="0.25">
      <c r="A147" s="68" t="s">
        <v>349</v>
      </c>
      <c r="B147" s="106" t="s">
        <v>349</v>
      </c>
      <c r="C147" s="84" t="s">
        <v>350</v>
      </c>
      <c r="D147" s="26" t="s">
        <v>42</v>
      </c>
      <c r="E147" s="66" t="s">
        <v>351</v>
      </c>
      <c r="F147" s="26">
        <v>6</v>
      </c>
      <c r="G147" s="66"/>
      <c r="H147" s="26" t="s">
        <v>19</v>
      </c>
      <c r="I147" s="11">
        <v>722.7986939028001</v>
      </c>
      <c r="J147" s="8"/>
      <c r="K147" s="131">
        <f t="shared" si="27"/>
        <v>723</v>
      </c>
      <c r="L147" s="132">
        <v>20547.66</v>
      </c>
      <c r="M147" s="134">
        <f t="shared" si="28"/>
        <v>127349.21999999999</v>
      </c>
    </row>
    <row r="148" spans="1:13" ht="15.75" x14ac:dyDescent="0.25">
      <c r="A148" s="68" t="s">
        <v>352</v>
      </c>
      <c r="B148" s="106" t="s">
        <v>352</v>
      </c>
      <c r="C148" s="84" t="s">
        <v>353</v>
      </c>
      <c r="D148" s="26" t="s">
        <v>42</v>
      </c>
      <c r="E148" s="66" t="s">
        <v>354</v>
      </c>
      <c r="F148" s="26">
        <v>13</v>
      </c>
      <c r="G148" s="66"/>
      <c r="H148" s="26" t="s">
        <v>19</v>
      </c>
      <c r="I148" s="11">
        <v>1541.35837629</v>
      </c>
      <c r="J148" s="8"/>
      <c r="K148" s="131">
        <f t="shared" si="27"/>
        <v>1541</v>
      </c>
      <c r="L148" s="132">
        <v>43795.22</v>
      </c>
      <c r="M148" s="134">
        <f t="shared" si="28"/>
        <v>271431.74</v>
      </c>
    </row>
    <row r="149" spans="1:13" ht="15.75" x14ac:dyDescent="0.25">
      <c r="A149" s="68" t="s">
        <v>355</v>
      </c>
      <c r="B149" s="106" t="s">
        <v>355</v>
      </c>
      <c r="C149" s="84" t="s">
        <v>356</v>
      </c>
      <c r="D149" s="26" t="s">
        <v>42</v>
      </c>
      <c r="E149" s="66" t="s">
        <v>357</v>
      </c>
      <c r="F149" s="26">
        <v>23</v>
      </c>
      <c r="G149" s="66"/>
      <c r="H149" s="26" t="s">
        <v>19</v>
      </c>
      <c r="I149" s="11">
        <v>2547.5046525576004</v>
      </c>
      <c r="J149" s="8"/>
      <c r="K149" s="131">
        <f t="shared" si="27"/>
        <v>2548</v>
      </c>
      <c r="L149" s="132">
        <v>72414.16</v>
      </c>
      <c r="M149" s="134">
        <f t="shared" si="28"/>
        <v>448804.72</v>
      </c>
    </row>
    <row r="150" spans="1:13" ht="15.75" x14ac:dyDescent="0.25">
      <c r="A150" s="2" t="s">
        <v>1286</v>
      </c>
      <c r="B150" s="2"/>
      <c r="C150" s="30"/>
      <c r="D150" s="3"/>
      <c r="E150" s="4"/>
      <c r="F150" s="5"/>
      <c r="G150" s="5"/>
      <c r="H150" s="5"/>
      <c r="I150" s="8"/>
      <c r="J150" s="8"/>
      <c r="K150" s="131"/>
      <c r="L150" s="132" t="s">
        <v>1286</v>
      </c>
    </row>
    <row r="151" spans="1:13" ht="15.75" x14ac:dyDescent="0.25">
      <c r="A151" s="1" t="s">
        <v>358</v>
      </c>
      <c r="B151" s="1"/>
      <c r="C151" s="30"/>
      <c r="D151" s="3"/>
      <c r="E151" s="4"/>
      <c r="F151" s="5"/>
      <c r="G151" s="5"/>
      <c r="H151" s="5"/>
      <c r="I151" s="8"/>
      <c r="J151" s="8"/>
      <c r="K151" s="131"/>
      <c r="L151" s="132" t="s">
        <v>1286</v>
      </c>
    </row>
    <row r="152" spans="1:13" ht="15.75" x14ac:dyDescent="0.25">
      <c r="A152" s="90" t="s">
        <v>1286</v>
      </c>
      <c r="B152" s="90"/>
      <c r="C152" s="86"/>
      <c r="D152" s="51"/>
      <c r="E152" s="107"/>
      <c r="F152" s="17"/>
      <c r="G152" s="17"/>
      <c r="H152" s="5"/>
      <c r="I152" s="10"/>
      <c r="J152" s="8"/>
      <c r="K152" s="131"/>
      <c r="L152" s="132" t="s">
        <v>1286</v>
      </c>
    </row>
    <row r="153" spans="1:13" ht="15.75" x14ac:dyDescent="0.25">
      <c r="A153" s="68" t="s">
        <v>359</v>
      </c>
      <c r="B153" s="69"/>
      <c r="C153" s="84" t="s">
        <v>360</v>
      </c>
      <c r="D153" s="26" t="s">
        <v>12</v>
      </c>
      <c r="E153" s="66" t="s">
        <v>361</v>
      </c>
      <c r="F153" s="26">
        <v>1</v>
      </c>
      <c r="G153" s="26"/>
      <c r="H153" s="26" t="s">
        <v>14</v>
      </c>
      <c r="I153" s="11">
        <v>318.19923065699999</v>
      </c>
      <c r="J153" s="8"/>
      <c r="K153" s="131">
        <f t="shared" ref="K153:K154" si="29">ROUND(I153,0)</f>
        <v>318</v>
      </c>
      <c r="L153" s="132">
        <v>9037.56</v>
      </c>
      <c r="M153" s="134">
        <f t="shared" ref="M153:M154" si="30">K153*$P$1</f>
        <v>56012.52</v>
      </c>
    </row>
    <row r="154" spans="1:13" ht="15.75" x14ac:dyDescent="0.25">
      <c r="A154" s="68" t="s">
        <v>362</v>
      </c>
      <c r="B154" s="69"/>
      <c r="C154" s="84" t="s">
        <v>363</v>
      </c>
      <c r="D154" s="26" t="s">
        <v>12</v>
      </c>
      <c r="E154" s="66" t="s">
        <v>364</v>
      </c>
      <c r="F154" s="26">
        <v>3</v>
      </c>
      <c r="G154" s="26">
        <v>2</v>
      </c>
      <c r="H154" s="26" t="s">
        <v>14</v>
      </c>
      <c r="I154" s="11">
        <v>816.54299930499997</v>
      </c>
      <c r="J154" s="8"/>
      <c r="K154" s="131">
        <f t="shared" si="29"/>
        <v>817</v>
      </c>
      <c r="L154" s="132">
        <v>23219.14</v>
      </c>
      <c r="M154" s="134">
        <f t="shared" si="30"/>
        <v>143906.37999999998</v>
      </c>
    </row>
    <row r="155" spans="1:13" ht="15.75" x14ac:dyDescent="0.25">
      <c r="A155" s="1" t="s">
        <v>365</v>
      </c>
      <c r="B155" s="1"/>
      <c r="C155" s="30"/>
      <c r="D155" s="3"/>
      <c r="E155" s="4"/>
      <c r="F155" s="5"/>
      <c r="G155" s="5"/>
      <c r="H155" s="5"/>
      <c r="I155" s="8"/>
      <c r="J155" s="8"/>
      <c r="K155" s="131"/>
      <c r="L155" s="132" t="s">
        <v>1286</v>
      </c>
    </row>
    <row r="156" spans="1:13" ht="15.75" x14ac:dyDescent="0.25">
      <c r="A156" s="141" t="s">
        <v>366</v>
      </c>
      <c r="B156" s="142"/>
      <c r="C156" s="142"/>
      <c r="D156" s="142"/>
      <c r="E156" s="142"/>
      <c r="F156" s="142"/>
      <c r="G156" s="142"/>
      <c r="H156" s="142"/>
      <c r="I156" s="19"/>
      <c r="J156" s="19"/>
      <c r="K156" s="133"/>
      <c r="L156" s="132" t="s">
        <v>1286</v>
      </c>
    </row>
    <row r="157" spans="1:13" ht="15.75" x14ac:dyDescent="0.25">
      <c r="A157" s="108" t="s">
        <v>367</v>
      </c>
      <c r="B157" s="109"/>
      <c r="C157" s="110" t="s">
        <v>368</v>
      </c>
      <c r="D157" s="63" t="s">
        <v>42</v>
      </c>
      <c r="E157" s="111" t="s">
        <v>369</v>
      </c>
      <c r="F157" s="63">
        <v>4</v>
      </c>
      <c r="G157" s="63"/>
      <c r="H157" s="63" t="s">
        <v>14</v>
      </c>
      <c r="I157" s="11">
        <v>893.98715070000003</v>
      </c>
      <c r="J157" s="8"/>
      <c r="K157" s="131">
        <f t="shared" ref="K157:K202" si="31">ROUND(I157,0)</f>
        <v>894</v>
      </c>
      <c r="L157" s="132">
        <v>25407.48</v>
      </c>
      <c r="M157" s="134">
        <f t="shared" ref="M157:M202" si="32">K157*$P$1</f>
        <v>157469.15999999997</v>
      </c>
    </row>
    <row r="158" spans="1:13" ht="15.75" x14ac:dyDescent="0.25">
      <c r="A158" s="68" t="s">
        <v>370</v>
      </c>
      <c r="B158" s="69"/>
      <c r="C158" s="84" t="s">
        <v>371</v>
      </c>
      <c r="D158" s="26" t="s">
        <v>42</v>
      </c>
      <c r="E158" s="66" t="s">
        <v>372</v>
      </c>
      <c r="F158" s="26"/>
      <c r="G158" s="26"/>
      <c r="H158" s="26" t="s">
        <v>14</v>
      </c>
      <c r="I158" s="11">
        <v>245.61120666600002</v>
      </c>
      <c r="J158" s="8"/>
      <c r="K158" s="131">
        <f t="shared" si="31"/>
        <v>246</v>
      </c>
      <c r="L158" s="132">
        <v>6991.32</v>
      </c>
      <c r="M158" s="134">
        <f t="shared" si="32"/>
        <v>43330.439999999995</v>
      </c>
    </row>
    <row r="159" spans="1:13" ht="15.75" x14ac:dyDescent="0.25">
      <c r="A159" s="68" t="s">
        <v>373</v>
      </c>
      <c r="B159" s="69"/>
      <c r="C159" s="84" t="s">
        <v>374</v>
      </c>
      <c r="D159" s="26" t="s">
        <v>12</v>
      </c>
      <c r="E159" s="66" t="s">
        <v>375</v>
      </c>
      <c r="F159" s="26">
        <v>4</v>
      </c>
      <c r="G159" s="26"/>
      <c r="H159" s="26" t="s">
        <v>14</v>
      </c>
      <c r="I159" s="11">
        <v>720.63784170000019</v>
      </c>
      <c r="J159" s="8"/>
      <c r="K159" s="131">
        <f t="shared" si="31"/>
        <v>721</v>
      </c>
      <c r="L159" s="132">
        <v>20490.82</v>
      </c>
      <c r="M159" s="134">
        <f t="shared" si="32"/>
        <v>126996.93999999999</v>
      </c>
    </row>
    <row r="160" spans="1:13" ht="15.75" x14ac:dyDescent="0.25">
      <c r="A160" s="68" t="s">
        <v>376</v>
      </c>
      <c r="B160" s="69"/>
      <c r="C160" s="84" t="s">
        <v>377</v>
      </c>
      <c r="D160" s="26" t="s">
        <v>12</v>
      </c>
      <c r="E160" s="66" t="s">
        <v>372</v>
      </c>
      <c r="F160" s="26"/>
      <c r="G160" s="26"/>
      <c r="H160" s="26" t="s">
        <v>14</v>
      </c>
      <c r="I160" s="11">
        <v>204.67600555500005</v>
      </c>
      <c r="J160" s="8"/>
      <c r="K160" s="131">
        <f t="shared" si="31"/>
        <v>205</v>
      </c>
      <c r="L160" s="132">
        <v>5826.1</v>
      </c>
      <c r="M160" s="134">
        <f t="shared" si="32"/>
        <v>36108.699999999997</v>
      </c>
    </row>
    <row r="161" spans="1:13" ht="15.75" x14ac:dyDescent="0.25">
      <c r="A161" s="68" t="s">
        <v>378</v>
      </c>
      <c r="B161" s="69"/>
      <c r="C161" s="84" t="s">
        <v>379</v>
      </c>
      <c r="D161" s="26" t="s">
        <v>12</v>
      </c>
      <c r="E161" s="66" t="s">
        <v>380</v>
      </c>
      <c r="F161" s="26">
        <v>4</v>
      </c>
      <c r="G161" s="26"/>
      <c r="H161" s="26" t="s">
        <v>14</v>
      </c>
      <c r="I161" s="11">
        <v>918.75133770000014</v>
      </c>
      <c r="J161" s="8"/>
      <c r="K161" s="131">
        <f t="shared" si="31"/>
        <v>919</v>
      </c>
      <c r="L161" s="132">
        <v>26117.98</v>
      </c>
      <c r="M161" s="134">
        <f t="shared" si="32"/>
        <v>161872.65999999997</v>
      </c>
    </row>
    <row r="162" spans="1:13" ht="15.75" x14ac:dyDescent="0.25">
      <c r="A162" s="68" t="s">
        <v>381</v>
      </c>
      <c r="B162" s="69"/>
      <c r="C162" s="84" t="s">
        <v>382</v>
      </c>
      <c r="D162" s="26" t="s">
        <v>12</v>
      </c>
      <c r="E162" s="66" t="s">
        <v>383</v>
      </c>
      <c r="F162" s="26"/>
      <c r="G162" s="26"/>
      <c r="H162" s="26" t="s">
        <v>14</v>
      </c>
      <c r="I162" s="11">
        <v>263.96146923300006</v>
      </c>
      <c r="J162" s="8"/>
      <c r="K162" s="131">
        <f t="shared" si="31"/>
        <v>264</v>
      </c>
      <c r="L162" s="132">
        <v>7502.88</v>
      </c>
      <c r="M162" s="134">
        <f t="shared" si="32"/>
        <v>46500.959999999999</v>
      </c>
    </row>
    <row r="163" spans="1:13" ht="15.75" x14ac:dyDescent="0.25">
      <c r="A163" s="68" t="s">
        <v>384</v>
      </c>
      <c r="B163" s="69"/>
      <c r="C163" s="84" t="s">
        <v>385</v>
      </c>
      <c r="D163" s="26" t="s">
        <v>386</v>
      </c>
      <c r="E163" s="66" t="s">
        <v>387</v>
      </c>
      <c r="F163" s="26">
        <v>4</v>
      </c>
      <c r="G163" s="26"/>
      <c r="H163" s="26" t="s">
        <v>14</v>
      </c>
      <c r="I163" s="11">
        <v>948.46836210000015</v>
      </c>
      <c r="J163" s="8"/>
      <c r="K163" s="131">
        <f t="shared" si="31"/>
        <v>948</v>
      </c>
      <c r="L163" s="132">
        <v>26942.16</v>
      </c>
      <c r="M163" s="134">
        <f t="shared" si="32"/>
        <v>166980.72</v>
      </c>
    </row>
    <row r="164" spans="1:13" ht="15.75" x14ac:dyDescent="0.25">
      <c r="A164" s="68" t="s">
        <v>388</v>
      </c>
      <c r="B164" s="69"/>
      <c r="C164" s="84" t="s">
        <v>389</v>
      </c>
      <c r="D164" s="26" t="s">
        <v>386</v>
      </c>
      <c r="E164" s="66" t="s">
        <v>390</v>
      </c>
      <c r="F164" s="26"/>
      <c r="G164" s="26"/>
      <c r="H164" s="26" t="s">
        <v>14</v>
      </c>
      <c r="I164" s="11">
        <v>263.96146923300006</v>
      </c>
      <c r="J164" s="8"/>
      <c r="K164" s="131">
        <f t="shared" si="31"/>
        <v>264</v>
      </c>
      <c r="L164" s="132">
        <v>7502.88</v>
      </c>
      <c r="M164" s="134">
        <f t="shared" si="32"/>
        <v>46500.959999999999</v>
      </c>
    </row>
    <row r="165" spans="1:13" ht="15.75" x14ac:dyDescent="0.25">
      <c r="A165" s="68" t="s">
        <v>391</v>
      </c>
      <c r="B165" s="69"/>
      <c r="C165" s="84" t="s">
        <v>392</v>
      </c>
      <c r="D165" s="26" t="s">
        <v>386</v>
      </c>
      <c r="E165" s="66" t="s">
        <v>393</v>
      </c>
      <c r="F165" s="26">
        <v>4</v>
      </c>
      <c r="G165" s="26"/>
      <c r="H165" s="26" t="s">
        <v>14</v>
      </c>
      <c r="I165" s="11">
        <v>745.40202870000007</v>
      </c>
      <c r="J165" s="8"/>
      <c r="K165" s="131">
        <f t="shared" si="31"/>
        <v>745</v>
      </c>
      <c r="L165" s="132">
        <v>21172.9</v>
      </c>
      <c r="M165" s="134">
        <f t="shared" si="32"/>
        <v>131224.29999999999</v>
      </c>
    </row>
    <row r="166" spans="1:13" ht="15.75" x14ac:dyDescent="0.25">
      <c r="A166" s="68" t="s">
        <v>394</v>
      </c>
      <c r="B166" s="69"/>
      <c r="C166" s="84" t="s">
        <v>395</v>
      </c>
      <c r="D166" s="26" t="s">
        <v>386</v>
      </c>
      <c r="E166" s="66" t="s">
        <v>372</v>
      </c>
      <c r="F166" s="26"/>
      <c r="G166" s="26"/>
      <c r="H166" s="26" t="s">
        <v>14</v>
      </c>
      <c r="I166" s="11">
        <v>204.67600555500005</v>
      </c>
      <c r="J166" s="8"/>
      <c r="K166" s="131">
        <f t="shared" si="31"/>
        <v>205</v>
      </c>
      <c r="L166" s="132">
        <v>5826.1</v>
      </c>
      <c r="M166" s="134">
        <f t="shared" si="32"/>
        <v>36108.699999999997</v>
      </c>
    </row>
    <row r="167" spans="1:13" ht="15.75" x14ac:dyDescent="0.25">
      <c r="A167" s="68" t="s">
        <v>396</v>
      </c>
      <c r="B167" s="69"/>
      <c r="C167" s="84" t="s">
        <v>397</v>
      </c>
      <c r="D167" s="26" t="s">
        <v>386</v>
      </c>
      <c r="E167" s="66" t="s">
        <v>398</v>
      </c>
      <c r="F167" s="26">
        <v>4</v>
      </c>
      <c r="G167" s="26"/>
      <c r="H167" s="26" t="s">
        <v>14</v>
      </c>
      <c r="I167" s="11">
        <v>720.63784170000019</v>
      </c>
      <c r="J167" s="8"/>
      <c r="K167" s="131">
        <f t="shared" si="31"/>
        <v>721</v>
      </c>
      <c r="L167" s="132">
        <v>20490.82</v>
      </c>
      <c r="M167" s="134">
        <f t="shared" si="32"/>
        <v>126996.93999999999</v>
      </c>
    </row>
    <row r="168" spans="1:13" ht="15.75" x14ac:dyDescent="0.25">
      <c r="A168" s="68" t="s">
        <v>399</v>
      </c>
      <c r="B168" s="69"/>
      <c r="C168" s="84" t="s">
        <v>400</v>
      </c>
      <c r="D168" s="26" t="s">
        <v>386</v>
      </c>
      <c r="E168" s="66" t="s">
        <v>372</v>
      </c>
      <c r="F168" s="26"/>
      <c r="G168" s="26"/>
      <c r="H168" s="26" t="s">
        <v>14</v>
      </c>
      <c r="I168" s="11">
        <v>204.36465000000001</v>
      </c>
      <c r="J168" s="8"/>
      <c r="K168" s="131">
        <f t="shared" si="31"/>
        <v>204</v>
      </c>
      <c r="L168" s="132">
        <v>5797.68</v>
      </c>
      <c r="M168" s="134">
        <f t="shared" si="32"/>
        <v>35932.559999999998</v>
      </c>
    </row>
    <row r="169" spans="1:13" ht="15.75" x14ac:dyDescent="0.25">
      <c r="A169" s="68" t="s">
        <v>401</v>
      </c>
      <c r="B169" s="69"/>
      <c r="C169" s="84" t="s">
        <v>402</v>
      </c>
      <c r="D169" s="26" t="s">
        <v>42</v>
      </c>
      <c r="E169" s="66" t="s">
        <v>403</v>
      </c>
      <c r="F169" s="26">
        <v>4</v>
      </c>
      <c r="G169" s="26"/>
      <c r="H169" s="26" t="s">
        <v>14</v>
      </c>
      <c r="I169" s="11">
        <v>720.63784170000019</v>
      </c>
      <c r="J169" s="8"/>
      <c r="K169" s="131">
        <f t="shared" si="31"/>
        <v>721</v>
      </c>
      <c r="L169" s="132">
        <v>20490.82</v>
      </c>
      <c r="M169" s="134">
        <f t="shared" si="32"/>
        <v>126996.93999999999</v>
      </c>
    </row>
    <row r="170" spans="1:13" ht="15.75" x14ac:dyDescent="0.25">
      <c r="A170" s="68" t="s">
        <v>404</v>
      </c>
      <c r="B170" s="69"/>
      <c r="C170" s="84" t="s">
        <v>405</v>
      </c>
      <c r="D170" s="26" t="s">
        <v>42</v>
      </c>
      <c r="E170" s="66" t="s">
        <v>372</v>
      </c>
      <c r="F170" s="26"/>
      <c r="G170" s="26"/>
      <c r="H170" s="26" t="s">
        <v>14</v>
      </c>
      <c r="I170" s="11">
        <v>204.36465000000001</v>
      </c>
      <c r="J170" s="8"/>
      <c r="K170" s="131">
        <f t="shared" si="31"/>
        <v>204</v>
      </c>
      <c r="L170" s="132">
        <v>5797.68</v>
      </c>
      <c r="M170" s="134">
        <f t="shared" si="32"/>
        <v>35932.559999999998</v>
      </c>
    </row>
    <row r="171" spans="1:13" ht="15.75" x14ac:dyDescent="0.25">
      <c r="A171" s="68" t="s">
        <v>406</v>
      </c>
      <c r="B171" s="69"/>
      <c r="C171" s="84" t="s">
        <v>407</v>
      </c>
      <c r="D171" s="26" t="s">
        <v>12</v>
      </c>
      <c r="E171" s="66" t="s">
        <v>408</v>
      </c>
      <c r="F171" s="26">
        <v>4</v>
      </c>
      <c r="G171" s="26"/>
      <c r="H171" s="26" t="s">
        <v>14</v>
      </c>
      <c r="I171" s="11">
        <v>720.63784170000019</v>
      </c>
      <c r="J171" s="8"/>
      <c r="K171" s="131">
        <f t="shared" si="31"/>
        <v>721</v>
      </c>
      <c r="L171" s="132">
        <v>20490.62</v>
      </c>
      <c r="M171" s="134">
        <f t="shared" si="32"/>
        <v>126996.93999999999</v>
      </c>
    </row>
    <row r="172" spans="1:13" ht="15.75" x14ac:dyDescent="0.25">
      <c r="A172" s="68" t="s">
        <v>409</v>
      </c>
      <c r="B172" s="69"/>
      <c r="C172" s="84" t="s">
        <v>410</v>
      </c>
      <c r="D172" s="26" t="s">
        <v>12</v>
      </c>
      <c r="E172" s="66" t="s">
        <v>372</v>
      </c>
      <c r="F172" s="26"/>
      <c r="G172" s="26"/>
      <c r="H172" s="26" t="s">
        <v>14</v>
      </c>
      <c r="I172" s="11">
        <v>204.36465000000001</v>
      </c>
      <c r="J172" s="8"/>
      <c r="K172" s="131">
        <f t="shared" si="31"/>
        <v>204</v>
      </c>
      <c r="L172" s="132">
        <v>5797.68</v>
      </c>
      <c r="M172" s="134">
        <f t="shared" si="32"/>
        <v>35932.559999999998</v>
      </c>
    </row>
    <row r="173" spans="1:13" ht="15.75" x14ac:dyDescent="0.25">
      <c r="A173" s="68" t="s">
        <v>411</v>
      </c>
      <c r="B173" s="69"/>
      <c r="C173" s="84" t="s">
        <v>412</v>
      </c>
      <c r="D173" s="26" t="s">
        <v>386</v>
      </c>
      <c r="E173" s="66" t="s">
        <v>413</v>
      </c>
      <c r="F173" s="26">
        <v>4</v>
      </c>
      <c r="G173" s="26"/>
      <c r="H173" s="26" t="s">
        <v>14</v>
      </c>
      <c r="I173" s="11">
        <v>720.63784170000019</v>
      </c>
      <c r="J173" s="8"/>
      <c r="K173" s="131">
        <f t="shared" si="31"/>
        <v>721</v>
      </c>
      <c r="L173" s="132">
        <v>20490.62</v>
      </c>
      <c r="M173" s="134">
        <f t="shared" si="32"/>
        <v>126996.93999999999</v>
      </c>
    </row>
    <row r="174" spans="1:13" ht="15.75" x14ac:dyDescent="0.25">
      <c r="A174" s="68" t="s">
        <v>414</v>
      </c>
      <c r="B174" s="69"/>
      <c r="C174" s="84" t="s">
        <v>415</v>
      </c>
      <c r="D174" s="26" t="s">
        <v>386</v>
      </c>
      <c r="E174" s="66" t="s">
        <v>416</v>
      </c>
      <c r="F174" s="26"/>
      <c r="G174" s="26"/>
      <c r="H174" s="26" t="s">
        <v>14</v>
      </c>
      <c r="I174" s="11">
        <v>204.36465000000001</v>
      </c>
      <c r="J174" s="8"/>
      <c r="K174" s="131">
        <f t="shared" si="31"/>
        <v>204</v>
      </c>
      <c r="L174" s="132">
        <v>5797.68</v>
      </c>
      <c r="M174" s="134">
        <f t="shared" si="32"/>
        <v>35932.559999999998</v>
      </c>
    </row>
    <row r="175" spans="1:13" ht="15.75" x14ac:dyDescent="0.25">
      <c r="A175" s="68" t="s">
        <v>417</v>
      </c>
      <c r="B175" s="69"/>
      <c r="C175" s="84" t="s">
        <v>418</v>
      </c>
      <c r="D175" s="26" t="s">
        <v>12</v>
      </c>
      <c r="E175" s="66" t="s">
        <v>419</v>
      </c>
      <c r="F175" s="26">
        <v>3</v>
      </c>
      <c r="G175" s="26"/>
      <c r="H175" s="26" t="s">
        <v>14</v>
      </c>
      <c r="I175" s="11">
        <v>662.44200225000009</v>
      </c>
      <c r="J175" s="8"/>
      <c r="K175" s="131">
        <f t="shared" si="31"/>
        <v>662</v>
      </c>
      <c r="L175" s="132">
        <v>18814.04</v>
      </c>
      <c r="M175" s="134">
        <f t="shared" si="32"/>
        <v>116604.68</v>
      </c>
    </row>
    <row r="176" spans="1:13" ht="15.75" x14ac:dyDescent="0.25">
      <c r="A176" s="68" t="s">
        <v>420</v>
      </c>
      <c r="B176" s="69"/>
      <c r="C176" s="84" t="s">
        <v>421</v>
      </c>
      <c r="D176" s="26" t="s">
        <v>12</v>
      </c>
      <c r="E176" s="66" t="s">
        <v>422</v>
      </c>
      <c r="F176" s="26"/>
      <c r="G176" s="26"/>
      <c r="H176" s="26" t="s">
        <v>14</v>
      </c>
      <c r="I176" s="11">
        <v>204.36465000000001</v>
      </c>
      <c r="J176" s="8"/>
      <c r="K176" s="131">
        <f t="shared" si="31"/>
        <v>204</v>
      </c>
      <c r="L176" s="132">
        <v>5797.68</v>
      </c>
      <c r="M176" s="134">
        <f t="shared" si="32"/>
        <v>35932.559999999998</v>
      </c>
    </row>
    <row r="177" spans="1:13" ht="15.75" x14ac:dyDescent="0.25">
      <c r="A177" s="68" t="s">
        <v>423</v>
      </c>
      <c r="B177" s="69"/>
      <c r="C177" s="84" t="s">
        <v>41</v>
      </c>
      <c r="D177" s="26" t="s">
        <v>12</v>
      </c>
      <c r="E177" s="66" t="s">
        <v>424</v>
      </c>
      <c r="F177" s="26">
        <v>5</v>
      </c>
      <c r="G177" s="26"/>
      <c r="H177" s="26" t="s">
        <v>14</v>
      </c>
      <c r="I177" s="11">
        <v>955.89761820000001</v>
      </c>
      <c r="J177" s="8"/>
      <c r="K177" s="131">
        <f t="shared" si="31"/>
        <v>956</v>
      </c>
      <c r="L177" s="132">
        <v>27169.52</v>
      </c>
      <c r="M177" s="134">
        <f t="shared" si="32"/>
        <v>168389.84</v>
      </c>
    </row>
    <row r="178" spans="1:13" ht="15.75" x14ac:dyDescent="0.25">
      <c r="A178" s="68" t="s">
        <v>425</v>
      </c>
      <c r="B178" s="69"/>
      <c r="C178" s="84" t="s">
        <v>426</v>
      </c>
      <c r="D178" s="26" t="s">
        <v>12</v>
      </c>
      <c r="E178" s="66" t="s">
        <v>427</v>
      </c>
      <c r="F178" s="26"/>
      <c r="G178" s="26"/>
      <c r="H178" s="26" t="s">
        <v>14</v>
      </c>
      <c r="I178" s="11">
        <v>272.43082118699999</v>
      </c>
      <c r="J178" s="8"/>
      <c r="K178" s="131">
        <f t="shared" si="31"/>
        <v>272</v>
      </c>
      <c r="L178" s="132">
        <v>7732.96</v>
      </c>
      <c r="M178" s="134">
        <f t="shared" si="32"/>
        <v>47910.079999999994</v>
      </c>
    </row>
    <row r="179" spans="1:13" ht="15.75" x14ac:dyDescent="0.25">
      <c r="A179" s="68" t="s">
        <v>428</v>
      </c>
      <c r="B179" s="69"/>
      <c r="C179" s="84" t="s">
        <v>429</v>
      </c>
      <c r="D179" s="26" t="s">
        <v>386</v>
      </c>
      <c r="E179" s="66" t="s">
        <v>430</v>
      </c>
      <c r="F179" s="26">
        <v>7</v>
      </c>
      <c r="G179" s="26"/>
      <c r="H179" s="26" t="s">
        <v>14</v>
      </c>
      <c r="I179" s="11">
        <v>1462.3252423500003</v>
      </c>
      <c r="J179" s="8"/>
      <c r="K179" s="131">
        <f t="shared" si="31"/>
        <v>1462</v>
      </c>
      <c r="L179" s="132">
        <v>41550.04</v>
      </c>
      <c r="M179" s="134">
        <f t="shared" si="32"/>
        <v>257516.68</v>
      </c>
    </row>
    <row r="180" spans="1:13" ht="15.75" x14ac:dyDescent="0.25">
      <c r="A180" s="68" t="s">
        <v>431</v>
      </c>
      <c r="B180" s="69"/>
      <c r="C180" s="84" t="s">
        <v>432</v>
      </c>
      <c r="D180" s="26" t="s">
        <v>386</v>
      </c>
      <c r="E180" s="66" t="s">
        <v>433</v>
      </c>
      <c r="F180" s="26"/>
      <c r="G180" s="26"/>
      <c r="H180" s="26" t="s">
        <v>14</v>
      </c>
      <c r="I180" s="11">
        <v>381.12083793000005</v>
      </c>
      <c r="J180" s="8"/>
      <c r="K180" s="131">
        <f t="shared" si="31"/>
        <v>381</v>
      </c>
      <c r="L180" s="132">
        <v>10828.02</v>
      </c>
      <c r="M180" s="134">
        <f t="shared" si="32"/>
        <v>67109.34</v>
      </c>
    </row>
    <row r="181" spans="1:13" ht="15.75" x14ac:dyDescent="0.25">
      <c r="A181" s="68" t="s">
        <v>434</v>
      </c>
      <c r="B181" s="69"/>
      <c r="C181" s="84" t="s">
        <v>291</v>
      </c>
      <c r="D181" s="26" t="s">
        <v>12</v>
      </c>
      <c r="E181" s="66" t="s">
        <v>435</v>
      </c>
      <c r="F181" s="26">
        <v>7</v>
      </c>
      <c r="G181" s="26"/>
      <c r="H181" s="26" t="s">
        <v>14</v>
      </c>
      <c r="I181" s="11">
        <v>1411.5586590000003</v>
      </c>
      <c r="J181" s="8"/>
      <c r="K181" s="131">
        <f t="shared" si="31"/>
        <v>1412</v>
      </c>
      <c r="L181" s="132">
        <v>40129.040000000001</v>
      </c>
      <c r="M181" s="134">
        <f t="shared" si="32"/>
        <v>248709.68</v>
      </c>
    </row>
    <row r="182" spans="1:13" ht="15.75" x14ac:dyDescent="0.25">
      <c r="A182" s="68" t="s">
        <v>436</v>
      </c>
      <c r="B182" s="69"/>
      <c r="C182" s="84" t="s">
        <v>437</v>
      </c>
      <c r="D182" s="26" t="s">
        <v>12</v>
      </c>
      <c r="E182" s="66" t="s">
        <v>438</v>
      </c>
      <c r="F182" s="26"/>
      <c r="G182" s="26"/>
      <c r="H182" s="26" t="s">
        <v>14</v>
      </c>
      <c r="I182" s="11">
        <v>402.29421781500008</v>
      </c>
      <c r="J182" s="8"/>
      <c r="K182" s="131">
        <f t="shared" si="31"/>
        <v>402</v>
      </c>
      <c r="L182" s="132">
        <v>11424.84</v>
      </c>
      <c r="M182" s="134">
        <f t="shared" si="32"/>
        <v>70808.28</v>
      </c>
    </row>
    <row r="183" spans="1:13" ht="15.75" x14ac:dyDescent="0.25">
      <c r="A183" s="68" t="s">
        <v>439</v>
      </c>
      <c r="B183" s="69"/>
      <c r="C183" s="84" t="s">
        <v>440</v>
      </c>
      <c r="D183" s="26" t="s">
        <v>386</v>
      </c>
      <c r="E183" s="66" t="s">
        <v>441</v>
      </c>
      <c r="F183" s="26">
        <v>7</v>
      </c>
      <c r="G183" s="26"/>
      <c r="H183" s="26" t="s">
        <v>14</v>
      </c>
      <c r="I183" s="11">
        <v>1534.1413846500004</v>
      </c>
      <c r="J183" s="8"/>
      <c r="K183" s="131">
        <f t="shared" si="31"/>
        <v>1534</v>
      </c>
      <c r="L183" s="132">
        <f>1534*23.68</f>
        <v>36325.120000000003</v>
      </c>
      <c r="M183" s="134">
        <f t="shared" si="32"/>
        <v>270198.75999999995</v>
      </c>
    </row>
    <row r="184" spans="1:13" ht="15.75" x14ac:dyDescent="0.25">
      <c r="A184" s="68" t="s">
        <v>442</v>
      </c>
      <c r="B184" s="69"/>
      <c r="C184" s="84" t="s">
        <v>443</v>
      </c>
      <c r="D184" s="26" t="s">
        <v>386</v>
      </c>
      <c r="E184" s="66" t="s">
        <v>438</v>
      </c>
      <c r="F184" s="26"/>
      <c r="G184" s="26"/>
      <c r="H184" s="26" t="s">
        <v>14</v>
      </c>
      <c r="I184" s="11">
        <v>402.29421781500008</v>
      </c>
      <c r="J184" s="8"/>
      <c r="K184" s="131">
        <f t="shared" si="31"/>
        <v>402</v>
      </c>
      <c r="L184" s="132">
        <v>11424.84</v>
      </c>
      <c r="M184" s="134">
        <f t="shared" si="32"/>
        <v>70808.28</v>
      </c>
    </row>
    <row r="185" spans="1:13" ht="15.75" x14ac:dyDescent="0.25">
      <c r="A185" s="68" t="s">
        <v>444</v>
      </c>
      <c r="B185" s="69"/>
      <c r="C185" s="84" t="s">
        <v>445</v>
      </c>
      <c r="D185" s="26" t="s">
        <v>42</v>
      </c>
      <c r="E185" s="66" t="s">
        <v>446</v>
      </c>
      <c r="F185" s="26">
        <v>4</v>
      </c>
      <c r="G185" s="26"/>
      <c r="H185" s="26" t="s">
        <v>14</v>
      </c>
      <c r="I185" s="11">
        <v>720.63784170000019</v>
      </c>
      <c r="J185" s="8"/>
      <c r="K185" s="131">
        <f t="shared" si="31"/>
        <v>721</v>
      </c>
      <c r="L185" s="132">
        <v>20490.62</v>
      </c>
      <c r="M185" s="134">
        <f t="shared" si="32"/>
        <v>126996.93999999999</v>
      </c>
    </row>
    <row r="186" spans="1:13" ht="15.75" x14ac:dyDescent="0.25">
      <c r="A186" s="68" t="s">
        <v>447</v>
      </c>
      <c r="B186" s="69"/>
      <c r="C186" s="84" t="s">
        <v>448</v>
      </c>
      <c r="D186" s="26" t="s">
        <v>42</v>
      </c>
      <c r="E186" s="66" t="s">
        <v>449</v>
      </c>
      <c r="F186" s="26"/>
      <c r="G186" s="26"/>
      <c r="H186" s="26" t="s">
        <v>14</v>
      </c>
      <c r="I186" s="11">
        <v>210.32224019099999</v>
      </c>
      <c r="J186" s="8"/>
      <c r="K186" s="131">
        <f t="shared" si="31"/>
        <v>210</v>
      </c>
      <c r="L186" s="132">
        <v>5968.2</v>
      </c>
      <c r="M186" s="134">
        <f t="shared" si="32"/>
        <v>36989.399999999994</v>
      </c>
    </row>
    <row r="187" spans="1:13" ht="15.75" x14ac:dyDescent="0.25">
      <c r="A187" s="68" t="s">
        <v>450</v>
      </c>
      <c r="B187" s="69"/>
      <c r="C187" s="84" t="s">
        <v>451</v>
      </c>
      <c r="D187" s="26" t="s">
        <v>12</v>
      </c>
      <c r="E187" s="66" t="s">
        <v>452</v>
      </c>
      <c r="F187" s="26">
        <v>7</v>
      </c>
      <c r="G187" s="26"/>
      <c r="H187" s="26" t="s">
        <v>14</v>
      </c>
      <c r="I187" s="11">
        <v>799.88324010000008</v>
      </c>
      <c r="J187" s="8"/>
      <c r="K187" s="131">
        <f t="shared" si="31"/>
        <v>800</v>
      </c>
      <c r="L187" s="132">
        <v>22736</v>
      </c>
      <c r="M187" s="134">
        <f t="shared" si="32"/>
        <v>140912</v>
      </c>
    </row>
    <row r="188" spans="1:13" ht="15.75" x14ac:dyDescent="0.25">
      <c r="A188" s="68" t="s">
        <v>453</v>
      </c>
      <c r="B188" s="69"/>
      <c r="C188" s="84" t="s">
        <v>454</v>
      </c>
      <c r="D188" s="26" t="s">
        <v>12</v>
      </c>
      <c r="E188" s="66" t="s">
        <v>455</v>
      </c>
      <c r="F188" s="26" t="s">
        <v>456</v>
      </c>
      <c r="G188" s="26"/>
      <c r="H188" s="26" t="s">
        <v>14</v>
      </c>
      <c r="I188" s="11">
        <v>525.09982114800005</v>
      </c>
      <c r="J188" s="8"/>
      <c r="K188" s="131">
        <f t="shared" si="31"/>
        <v>525</v>
      </c>
      <c r="L188" s="132">
        <v>14920.5</v>
      </c>
      <c r="M188" s="134">
        <f t="shared" si="32"/>
        <v>92473.5</v>
      </c>
    </row>
    <row r="189" spans="1:13" ht="15.75" x14ac:dyDescent="0.25">
      <c r="A189" s="68" t="s">
        <v>457</v>
      </c>
      <c r="B189" s="69"/>
      <c r="C189" s="84" t="s">
        <v>458</v>
      </c>
      <c r="D189" s="26" t="s">
        <v>12</v>
      </c>
      <c r="E189" s="66" t="s">
        <v>459</v>
      </c>
      <c r="F189" s="26">
        <v>3</v>
      </c>
      <c r="G189" s="26"/>
      <c r="H189" s="26" t="s">
        <v>14</v>
      </c>
      <c r="I189" s="11">
        <v>555.95599815000014</v>
      </c>
      <c r="J189" s="8"/>
      <c r="K189" s="131">
        <f t="shared" si="31"/>
        <v>556</v>
      </c>
      <c r="L189" s="132">
        <v>15801.52</v>
      </c>
      <c r="M189" s="134">
        <f t="shared" si="32"/>
        <v>97933.84</v>
      </c>
    </row>
    <row r="190" spans="1:13" ht="15.75" x14ac:dyDescent="0.25">
      <c r="A190" s="68" t="s">
        <v>460</v>
      </c>
      <c r="B190" s="69"/>
      <c r="C190" s="84" t="s">
        <v>461</v>
      </c>
      <c r="D190" s="26" t="s">
        <v>12</v>
      </c>
      <c r="E190" s="66" t="s">
        <v>462</v>
      </c>
      <c r="F190" s="26"/>
      <c r="G190" s="26"/>
      <c r="H190" s="26" t="s">
        <v>14</v>
      </c>
      <c r="I190" s="11">
        <v>165.15236310300003</v>
      </c>
      <c r="J190" s="8"/>
      <c r="K190" s="131">
        <f t="shared" si="31"/>
        <v>165</v>
      </c>
      <c r="L190" s="132">
        <v>4689.3</v>
      </c>
      <c r="M190" s="134">
        <f t="shared" si="32"/>
        <v>29063.1</v>
      </c>
    </row>
    <row r="191" spans="1:13" ht="15.75" x14ac:dyDescent="0.25">
      <c r="A191" s="68" t="s">
        <v>463</v>
      </c>
      <c r="B191" s="69"/>
      <c r="C191" s="84" t="s">
        <v>464</v>
      </c>
      <c r="D191" s="26" t="s">
        <v>386</v>
      </c>
      <c r="E191" s="66" t="s">
        <v>465</v>
      </c>
      <c r="F191" s="26">
        <v>5</v>
      </c>
      <c r="G191" s="26"/>
      <c r="H191" s="26" t="s">
        <v>14</v>
      </c>
      <c r="I191" s="11">
        <v>1306.3108642500003</v>
      </c>
      <c r="J191" s="8"/>
      <c r="K191" s="131">
        <f t="shared" si="31"/>
        <v>1306</v>
      </c>
      <c r="L191" s="132">
        <v>37116.519999999997</v>
      </c>
      <c r="M191" s="134">
        <f t="shared" si="32"/>
        <v>230038.84</v>
      </c>
    </row>
    <row r="192" spans="1:13" ht="15.75" x14ac:dyDescent="0.25">
      <c r="A192" s="68" t="s">
        <v>466</v>
      </c>
      <c r="B192" s="69"/>
      <c r="C192" s="84" t="s">
        <v>467</v>
      </c>
      <c r="D192" s="26" t="s">
        <v>386</v>
      </c>
      <c r="E192" s="66" t="s">
        <v>468</v>
      </c>
      <c r="F192" s="26"/>
      <c r="G192" s="26"/>
      <c r="H192" s="26" t="s">
        <v>14</v>
      </c>
      <c r="I192" s="11">
        <v>362.77057536300003</v>
      </c>
      <c r="J192" s="8"/>
      <c r="K192" s="131">
        <f t="shared" si="31"/>
        <v>363</v>
      </c>
      <c r="L192" s="132">
        <v>10316.459999999999</v>
      </c>
      <c r="M192" s="134">
        <f t="shared" si="32"/>
        <v>63938.819999999992</v>
      </c>
    </row>
    <row r="193" spans="1:13" ht="15.75" x14ac:dyDescent="0.25">
      <c r="A193" s="68" t="s">
        <v>469</v>
      </c>
      <c r="B193" s="69"/>
      <c r="C193" s="84" t="s">
        <v>470</v>
      </c>
      <c r="D193" s="26" t="s">
        <v>386</v>
      </c>
      <c r="E193" s="66" t="s">
        <v>471</v>
      </c>
      <c r="F193" s="26">
        <v>7</v>
      </c>
      <c r="G193" s="26"/>
      <c r="H193" s="26" t="s">
        <v>14</v>
      </c>
      <c r="I193" s="11">
        <v>1593.57543345</v>
      </c>
      <c r="J193" s="8"/>
      <c r="K193" s="131">
        <f t="shared" si="31"/>
        <v>1594</v>
      </c>
      <c r="L193" s="132">
        <v>45301.48</v>
      </c>
      <c r="M193" s="134">
        <f t="shared" si="32"/>
        <v>280767.15999999997</v>
      </c>
    </row>
    <row r="194" spans="1:13" ht="15.75" x14ac:dyDescent="0.25">
      <c r="A194" s="68" t="s">
        <v>472</v>
      </c>
      <c r="B194" s="69"/>
      <c r="C194" s="84" t="s">
        <v>473</v>
      </c>
      <c r="D194" s="26" t="s">
        <v>386</v>
      </c>
      <c r="E194" s="66" t="s">
        <v>474</v>
      </c>
      <c r="F194" s="26"/>
      <c r="G194" s="26"/>
      <c r="H194" s="26" t="s">
        <v>14</v>
      </c>
      <c r="I194" s="11">
        <v>454.52188819800006</v>
      </c>
      <c r="J194" s="8"/>
      <c r="K194" s="131">
        <f t="shared" si="31"/>
        <v>455</v>
      </c>
      <c r="L194" s="132">
        <v>12931.1</v>
      </c>
      <c r="M194" s="134">
        <f t="shared" si="32"/>
        <v>80143.7</v>
      </c>
    </row>
    <row r="195" spans="1:13" ht="15.75" x14ac:dyDescent="0.25">
      <c r="A195" s="68" t="s">
        <v>475</v>
      </c>
      <c r="B195" s="69"/>
      <c r="C195" s="84" t="s">
        <v>476</v>
      </c>
      <c r="D195" s="26" t="s">
        <v>386</v>
      </c>
      <c r="E195" s="66" t="s">
        <v>477</v>
      </c>
      <c r="F195" s="26">
        <v>3</v>
      </c>
      <c r="G195" s="26"/>
      <c r="H195" s="26" t="s">
        <v>14</v>
      </c>
      <c r="I195" s="11">
        <v>677.30051445000015</v>
      </c>
      <c r="J195" s="8"/>
      <c r="K195" s="131">
        <f t="shared" si="31"/>
        <v>677</v>
      </c>
      <c r="L195" s="132">
        <v>19240.34</v>
      </c>
      <c r="M195" s="134">
        <f t="shared" si="32"/>
        <v>119246.77999999998</v>
      </c>
    </row>
    <row r="196" spans="1:13" ht="15.75" x14ac:dyDescent="0.25">
      <c r="A196" s="68" t="s">
        <v>478</v>
      </c>
      <c r="B196" s="69"/>
      <c r="C196" s="84" t="s">
        <v>479</v>
      </c>
      <c r="D196" s="26" t="s">
        <v>12</v>
      </c>
      <c r="E196" s="66" t="s">
        <v>480</v>
      </c>
      <c r="F196" s="26"/>
      <c r="G196" s="26"/>
      <c r="H196" s="26" t="s">
        <v>14</v>
      </c>
      <c r="I196" s="11">
        <v>204.67600555500005</v>
      </c>
      <c r="J196" s="8"/>
      <c r="K196" s="131">
        <f t="shared" si="31"/>
        <v>205</v>
      </c>
      <c r="L196" s="132">
        <v>5826.1</v>
      </c>
      <c r="M196" s="134">
        <f t="shared" si="32"/>
        <v>36108.699999999997</v>
      </c>
    </row>
    <row r="197" spans="1:13" ht="15.75" x14ac:dyDescent="0.25">
      <c r="A197" s="68" t="s">
        <v>481</v>
      </c>
      <c r="B197" s="69"/>
      <c r="C197" s="84" t="s">
        <v>482</v>
      </c>
      <c r="D197" s="26" t="s">
        <v>12</v>
      </c>
      <c r="E197" s="66" t="s">
        <v>483</v>
      </c>
      <c r="F197" s="26">
        <v>4</v>
      </c>
      <c r="G197" s="26"/>
      <c r="H197" s="26" t="s">
        <v>14</v>
      </c>
      <c r="I197" s="11">
        <v>880.36684785000011</v>
      </c>
      <c r="J197" s="8"/>
      <c r="K197" s="131">
        <f t="shared" si="31"/>
        <v>880</v>
      </c>
      <c r="L197" s="132">
        <v>25009.599999999999</v>
      </c>
      <c r="M197" s="134">
        <f t="shared" si="32"/>
        <v>155003.19999999998</v>
      </c>
    </row>
    <row r="198" spans="1:13" ht="15.75" x14ac:dyDescent="0.25">
      <c r="A198" s="68" t="s">
        <v>484</v>
      </c>
      <c r="B198" s="69"/>
      <c r="C198" s="84" t="s">
        <v>485</v>
      </c>
      <c r="D198" s="26" t="s">
        <v>12</v>
      </c>
      <c r="E198" s="66" t="s">
        <v>449</v>
      </c>
      <c r="F198" s="26"/>
      <c r="G198" s="26"/>
      <c r="H198" s="26" t="s">
        <v>14</v>
      </c>
      <c r="I198" s="11">
        <v>252.66899996100003</v>
      </c>
      <c r="J198" s="8"/>
      <c r="K198" s="131">
        <f t="shared" si="31"/>
        <v>253</v>
      </c>
      <c r="L198" s="132">
        <v>7190.26</v>
      </c>
      <c r="M198" s="134">
        <f t="shared" si="32"/>
        <v>44563.42</v>
      </c>
    </row>
    <row r="199" spans="1:13" ht="15.75" x14ac:dyDescent="0.25">
      <c r="A199" s="68" t="s">
        <v>486</v>
      </c>
      <c r="B199" s="69"/>
      <c r="C199" s="84" t="s">
        <v>487</v>
      </c>
      <c r="D199" s="26" t="s">
        <v>12</v>
      </c>
      <c r="E199" s="66" t="s">
        <v>488</v>
      </c>
      <c r="F199" s="26">
        <v>3</v>
      </c>
      <c r="G199" s="26"/>
      <c r="H199" s="26" t="s">
        <v>14</v>
      </c>
      <c r="I199" s="11">
        <v>555.95599815000014</v>
      </c>
      <c r="J199" s="8"/>
      <c r="K199" s="131">
        <f t="shared" si="31"/>
        <v>556</v>
      </c>
      <c r="L199" s="132">
        <v>15801.52</v>
      </c>
      <c r="M199" s="134">
        <f t="shared" si="32"/>
        <v>97933.84</v>
      </c>
    </row>
    <row r="200" spans="1:13" ht="15.75" x14ac:dyDescent="0.25">
      <c r="A200" s="68" t="s">
        <v>489</v>
      </c>
      <c r="B200" s="69"/>
      <c r="C200" s="84" t="s">
        <v>490</v>
      </c>
      <c r="D200" s="26" t="s">
        <v>12</v>
      </c>
      <c r="E200" s="66" t="s">
        <v>480</v>
      </c>
      <c r="F200" s="26"/>
      <c r="G200" s="26"/>
      <c r="H200" s="26" t="s">
        <v>14</v>
      </c>
      <c r="I200" s="11">
        <v>165.15236310300003</v>
      </c>
      <c r="J200" s="8"/>
      <c r="K200" s="131">
        <f t="shared" si="31"/>
        <v>165</v>
      </c>
      <c r="L200" s="132">
        <v>4689.3</v>
      </c>
      <c r="M200" s="134">
        <f t="shared" si="32"/>
        <v>29063.1</v>
      </c>
    </row>
    <row r="201" spans="1:13" ht="15.75" x14ac:dyDescent="0.25">
      <c r="A201" s="68" t="s">
        <v>491</v>
      </c>
      <c r="B201" s="69"/>
      <c r="C201" s="84" t="s">
        <v>492</v>
      </c>
      <c r="D201" s="26" t="s">
        <v>12</v>
      </c>
      <c r="E201" s="66" t="s">
        <v>493</v>
      </c>
      <c r="F201" s="26">
        <v>3</v>
      </c>
      <c r="G201" s="26"/>
      <c r="H201" s="26" t="s">
        <v>14</v>
      </c>
      <c r="I201" s="11">
        <v>720.63784170000019</v>
      </c>
      <c r="J201" s="8"/>
      <c r="K201" s="131">
        <f t="shared" si="31"/>
        <v>721</v>
      </c>
      <c r="L201" s="132">
        <v>20490.62</v>
      </c>
      <c r="M201" s="134">
        <f t="shared" si="32"/>
        <v>126996.93999999999</v>
      </c>
    </row>
    <row r="202" spans="1:13" ht="15.75" x14ac:dyDescent="0.25">
      <c r="A202" s="68" t="s">
        <v>494</v>
      </c>
      <c r="B202" s="69"/>
      <c r="C202" s="84" t="s">
        <v>495</v>
      </c>
      <c r="D202" s="26" t="s">
        <v>12</v>
      </c>
      <c r="E202" s="66" t="s">
        <v>480</v>
      </c>
      <c r="F202" s="26"/>
      <c r="G202" s="26"/>
      <c r="H202" s="26" t="s">
        <v>14</v>
      </c>
      <c r="I202" s="11">
        <v>204.67600555500005</v>
      </c>
      <c r="J202" s="8"/>
      <c r="K202" s="131">
        <f t="shared" si="31"/>
        <v>205</v>
      </c>
      <c r="L202" s="132">
        <v>5826.1</v>
      </c>
      <c r="M202" s="134">
        <f t="shared" si="32"/>
        <v>36108.699999999997</v>
      </c>
    </row>
    <row r="203" spans="1:13" ht="15.75" x14ac:dyDescent="0.25">
      <c r="A203" s="108" t="s">
        <v>1286</v>
      </c>
      <c r="B203" s="108"/>
      <c r="C203" s="110" t="s">
        <v>496</v>
      </c>
      <c r="D203" s="26" t="s">
        <v>12</v>
      </c>
      <c r="E203" s="112"/>
      <c r="F203" s="58"/>
      <c r="G203" s="58"/>
      <c r="H203" s="58"/>
      <c r="I203" s="6"/>
      <c r="J203" s="8"/>
      <c r="K203" s="131"/>
      <c r="L203" s="132" t="s">
        <v>1286</v>
      </c>
    </row>
    <row r="204" spans="1:13" ht="15.75" x14ac:dyDescent="0.25">
      <c r="A204" s="2" t="s">
        <v>1286</v>
      </c>
      <c r="B204" s="2"/>
      <c r="C204" s="30"/>
      <c r="D204" s="3"/>
      <c r="E204" s="4"/>
      <c r="F204" s="5"/>
      <c r="G204" s="5"/>
      <c r="H204" s="5"/>
      <c r="I204" s="8"/>
      <c r="J204" s="8"/>
      <c r="K204" s="131"/>
      <c r="L204" s="132" t="s">
        <v>1286</v>
      </c>
    </row>
    <row r="205" spans="1:13" ht="15.75" x14ac:dyDescent="0.25">
      <c r="A205" s="1" t="s">
        <v>497</v>
      </c>
      <c r="B205" s="1"/>
      <c r="C205" s="35"/>
      <c r="D205" s="20"/>
      <c r="E205" s="2"/>
      <c r="F205" s="21"/>
      <c r="G205" s="21"/>
      <c r="H205" s="21"/>
      <c r="I205" s="8"/>
      <c r="J205" s="8"/>
      <c r="K205" s="131"/>
      <c r="L205" s="132" t="s">
        <v>1286</v>
      </c>
    </row>
    <row r="206" spans="1:13" ht="15.75" x14ac:dyDescent="0.25">
      <c r="A206" s="68" t="s">
        <v>1286</v>
      </c>
      <c r="B206" s="68"/>
      <c r="C206" s="84" t="s">
        <v>498</v>
      </c>
      <c r="D206" s="26"/>
      <c r="E206" s="66" t="s">
        <v>499</v>
      </c>
      <c r="F206" s="5"/>
      <c r="G206" s="5"/>
      <c r="H206" s="5"/>
      <c r="I206" s="8"/>
      <c r="J206" s="8"/>
      <c r="K206" s="131"/>
      <c r="L206" s="132" t="s">
        <v>1286</v>
      </c>
    </row>
    <row r="207" spans="1:13" ht="15.75" x14ac:dyDescent="0.25">
      <c r="A207" s="68" t="s">
        <v>1286</v>
      </c>
      <c r="B207" s="68"/>
      <c r="C207" s="84" t="s">
        <v>500</v>
      </c>
      <c r="D207" s="26"/>
      <c r="E207" s="66" t="s">
        <v>501</v>
      </c>
      <c r="F207" s="5"/>
      <c r="G207" s="5"/>
      <c r="H207" s="5"/>
      <c r="I207" s="8"/>
      <c r="J207" s="8"/>
      <c r="K207" s="131"/>
      <c r="L207" s="132" t="s">
        <v>1286</v>
      </c>
    </row>
    <row r="208" spans="1:13" ht="15.75" x14ac:dyDescent="0.25">
      <c r="A208" s="68" t="s">
        <v>1286</v>
      </c>
      <c r="B208" s="68"/>
      <c r="C208" s="84"/>
      <c r="D208" s="26">
        <v>1</v>
      </c>
      <c r="E208" s="66" t="s">
        <v>502</v>
      </c>
      <c r="F208" s="5"/>
      <c r="G208" s="5"/>
      <c r="H208" s="5"/>
      <c r="I208" s="8"/>
      <c r="J208" s="8"/>
      <c r="K208" s="131"/>
      <c r="L208" s="132" t="s">
        <v>1286</v>
      </c>
    </row>
    <row r="209" spans="1:13" ht="15.75" x14ac:dyDescent="0.25">
      <c r="A209" s="68" t="s">
        <v>1286</v>
      </c>
      <c r="B209" s="68"/>
      <c r="C209" s="84"/>
      <c r="D209" s="26">
        <v>2</v>
      </c>
      <c r="E209" s="66" t="s">
        <v>503</v>
      </c>
      <c r="F209" s="5"/>
      <c r="G209" s="5"/>
      <c r="H209" s="5"/>
      <c r="I209" s="8"/>
      <c r="J209" s="8"/>
      <c r="K209" s="131"/>
      <c r="L209" s="132" t="s">
        <v>1286</v>
      </c>
    </row>
    <row r="210" spans="1:13" ht="15.75" x14ac:dyDescent="0.25">
      <c r="A210" s="68" t="s">
        <v>1286</v>
      </c>
      <c r="B210" s="68"/>
      <c r="C210" s="84"/>
      <c r="D210" s="26">
        <v>3</v>
      </c>
      <c r="E210" s="66" t="s">
        <v>504</v>
      </c>
      <c r="F210" s="5"/>
      <c r="G210" s="5"/>
      <c r="H210" s="5"/>
      <c r="I210" s="8"/>
      <c r="J210" s="8"/>
      <c r="K210" s="131"/>
      <c r="L210" s="132" t="s">
        <v>1286</v>
      </c>
    </row>
    <row r="211" spans="1:13" ht="15.75" x14ac:dyDescent="0.25">
      <c r="A211" s="82" t="s">
        <v>1286</v>
      </c>
      <c r="B211" s="82"/>
      <c r="C211" s="113"/>
      <c r="D211" s="114"/>
      <c r="E211" s="115"/>
      <c r="F211" s="5"/>
      <c r="G211" s="5"/>
      <c r="H211" s="5"/>
      <c r="I211" s="22" t="s">
        <v>505</v>
      </c>
      <c r="J211" s="125"/>
      <c r="K211" s="129"/>
      <c r="L211" s="132" t="s">
        <v>1286</v>
      </c>
    </row>
    <row r="212" spans="1:13" ht="15.75" x14ac:dyDescent="0.25">
      <c r="A212" s="68" t="s">
        <v>1286</v>
      </c>
      <c r="B212" s="68"/>
      <c r="C212" s="79"/>
      <c r="D212" s="77" t="s">
        <v>506</v>
      </c>
      <c r="E212" s="68" t="s">
        <v>507</v>
      </c>
      <c r="F212" s="77" t="s">
        <v>106</v>
      </c>
      <c r="G212" s="77"/>
      <c r="H212" s="77" t="s">
        <v>14</v>
      </c>
      <c r="I212" s="11">
        <v>1722.8549330014325</v>
      </c>
      <c r="J212" s="8"/>
      <c r="K212" s="131">
        <f t="shared" ref="K212:K215" si="33">ROUND(I212,0)</f>
        <v>1723</v>
      </c>
      <c r="L212" s="132">
        <v>9407.58</v>
      </c>
      <c r="M212" s="134">
        <f>K212*$P$2</f>
        <v>30721.089999999997</v>
      </c>
    </row>
    <row r="213" spans="1:13" ht="15.75" x14ac:dyDescent="0.25">
      <c r="A213" s="68" t="s">
        <v>1286</v>
      </c>
      <c r="B213" s="68"/>
      <c r="C213" s="79"/>
      <c r="D213" s="77" t="s">
        <v>506</v>
      </c>
      <c r="E213" s="68" t="s">
        <v>508</v>
      </c>
      <c r="F213" s="77" t="s">
        <v>106</v>
      </c>
      <c r="G213" s="77"/>
      <c r="H213" s="77" t="s">
        <v>14</v>
      </c>
      <c r="I213" s="11">
        <v>973.92707841312006</v>
      </c>
      <c r="J213" s="8"/>
      <c r="K213" s="131">
        <f t="shared" si="33"/>
        <v>974</v>
      </c>
      <c r="L213" s="132">
        <v>5318.04</v>
      </c>
      <c r="M213" s="134">
        <f>K213*$P$2</f>
        <v>17366.419999999998</v>
      </c>
    </row>
    <row r="214" spans="1:13" ht="15.75" x14ac:dyDescent="0.25">
      <c r="A214" s="68" t="s">
        <v>1286</v>
      </c>
      <c r="B214" s="68"/>
      <c r="C214" s="79"/>
      <c r="D214" s="77" t="s">
        <v>506</v>
      </c>
      <c r="E214" s="68" t="s">
        <v>509</v>
      </c>
      <c r="F214" s="77" t="s">
        <v>106</v>
      </c>
      <c r="G214" s="77"/>
      <c r="H214" s="77" t="s">
        <v>14</v>
      </c>
      <c r="I214" s="11">
        <v>658.34450571801608</v>
      </c>
      <c r="J214" s="8"/>
      <c r="K214" s="131">
        <f t="shared" si="33"/>
        <v>658</v>
      </c>
      <c r="L214" s="132">
        <v>3592.68</v>
      </c>
      <c r="M214" s="134">
        <f>K214*$P$2</f>
        <v>11732.14</v>
      </c>
    </row>
    <row r="215" spans="1:13" ht="15.75" x14ac:dyDescent="0.25">
      <c r="A215" s="26" t="s">
        <v>510</v>
      </c>
      <c r="B215" s="66"/>
      <c r="C215" s="84"/>
      <c r="D215" s="26" t="s">
        <v>510</v>
      </c>
      <c r="E215" s="66" t="s">
        <v>511</v>
      </c>
      <c r="F215" s="26"/>
      <c r="G215" s="26"/>
      <c r="H215" s="26" t="s">
        <v>14</v>
      </c>
      <c r="I215" s="11" t="s">
        <v>79</v>
      </c>
      <c r="J215" s="8"/>
      <c r="K215" s="131" t="e">
        <f t="shared" si="33"/>
        <v>#VALUE!</v>
      </c>
      <c r="L215" s="132">
        <v>16516</v>
      </c>
      <c r="M215" s="134">
        <v>53883.82</v>
      </c>
    </row>
    <row r="216" spans="1:13" ht="15.75" x14ac:dyDescent="0.25">
      <c r="A216" s="143" t="s">
        <v>512</v>
      </c>
      <c r="B216" s="144"/>
      <c r="C216" s="144"/>
      <c r="D216" s="144"/>
      <c r="E216" s="144"/>
      <c r="F216" s="144"/>
      <c r="G216" s="144"/>
      <c r="H216" s="144"/>
      <c r="I216" s="19"/>
      <c r="J216" s="19"/>
      <c r="K216" s="133"/>
      <c r="L216" s="132" t="s">
        <v>1286</v>
      </c>
    </row>
    <row r="217" spans="1:13" ht="15.75" x14ac:dyDescent="0.25">
      <c r="A217" s="1" t="s">
        <v>513</v>
      </c>
      <c r="B217" s="1"/>
      <c r="C217" s="30"/>
      <c r="D217" s="3"/>
      <c r="E217" s="4"/>
      <c r="F217" s="5"/>
      <c r="G217" s="5"/>
      <c r="H217" s="5"/>
      <c r="I217" s="8"/>
      <c r="J217" s="8"/>
      <c r="K217" s="131"/>
      <c r="L217" s="132" t="s">
        <v>1286</v>
      </c>
    </row>
    <row r="218" spans="1:13" ht="15.75" x14ac:dyDescent="0.25">
      <c r="A218" s="141" t="s">
        <v>514</v>
      </c>
      <c r="B218" s="142"/>
      <c r="C218" s="142"/>
      <c r="D218" s="142"/>
      <c r="E218" s="142"/>
      <c r="F218" s="142"/>
      <c r="G218" s="142"/>
      <c r="H218" s="142"/>
      <c r="I218" s="19"/>
      <c r="J218" s="19"/>
      <c r="K218" s="133"/>
      <c r="L218" s="132" t="s">
        <v>1286</v>
      </c>
    </row>
    <row r="219" spans="1:13" ht="15.75" x14ac:dyDescent="0.25">
      <c r="A219" s="68" t="s">
        <v>515</v>
      </c>
      <c r="B219" s="69"/>
      <c r="C219" s="84" t="s">
        <v>516</v>
      </c>
      <c r="D219" s="26" t="s">
        <v>42</v>
      </c>
      <c r="E219" s="66" t="s">
        <v>517</v>
      </c>
      <c r="F219" s="26"/>
      <c r="G219" s="26"/>
      <c r="H219" s="26" t="s">
        <v>44</v>
      </c>
      <c r="I219" s="11">
        <v>249.98741612544006</v>
      </c>
      <c r="J219" s="8"/>
      <c r="K219" s="131">
        <f t="shared" ref="K219:K231" si="34">ROUND(I219,0)</f>
        <v>250</v>
      </c>
      <c r="L219" s="132">
        <v>7105</v>
      </c>
      <c r="M219" s="134">
        <f t="shared" ref="M219:M231" si="35">K219*$P$1</f>
        <v>44035</v>
      </c>
    </row>
    <row r="220" spans="1:13" ht="15.75" x14ac:dyDescent="0.25">
      <c r="A220" s="68" t="s">
        <v>518</v>
      </c>
      <c r="B220" s="69"/>
      <c r="C220" s="84" t="s">
        <v>519</v>
      </c>
      <c r="D220" s="26"/>
      <c r="E220" s="66"/>
      <c r="F220" s="26"/>
      <c r="G220" s="26"/>
      <c r="H220" s="26"/>
      <c r="I220" s="11">
        <v>163.10154588672006</v>
      </c>
      <c r="J220" s="8"/>
      <c r="K220" s="131">
        <f t="shared" si="34"/>
        <v>163</v>
      </c>
      <c r="L220" s="132">
        <v>4632.46</v>
      </c>
      <c r="M220" s="134">
        <f t="shared" si="35"/>
        <v>28710.819999999996</v>
      </c>
    </row>
    <row r="221" spans="1:13" ht="15.75" x14ac:dyDescent="0.25">
      <c r="A221" s="68" t="s">
        <v>520</v>
      </c>
      <c r="B221" s="69"/>
      <c r="C221" s="84" t="s">
        <v>521</v>
      </c>
      <c r="D221" s="26" t="s">
        <v>42</v>
      </c>
      <c r="E221" s="66" t="s">
        <v>522</v>
      </c>
      <c r="F221" s="26"/>
      <c r="G221" s="26"/>
      <c r="H221" s="26" t="s">
        <v>44</v>
      </c>
      <c r="I221" s="11">
        <v>208.83095127552005</v>
      </c>
      <c r="J221" s="8"/>
      <c r="K221" s="131">
        <f t="shared" si="34"/>
        <v>209</v>
      </c>
      <c r="L221" s="132">
        <v>5939.78</v>
      </c>
      <c r="M221" s="134">
        <f t="shared" si="35"/>
        <v>36813.259999999995</v>
      </c>
    </row>
    <row r="222" spans="1:13" ht="15.75" x14ac:dyDescent="0.25">
      <c r="A222" s="68" t="s">
        <v>523</v>
      </c>
      <c r="B222" s="69"/>
      <c r="C222" s="84" t="s">
        <v>524</v>
      </c>
      <c r="D222" s="26" t="s">
        <v>42</v>
      </c>
      <c r="E222" s="66" t="s">
        <v>525</v>
      </c>
      <c r="F222" s="26"/>
      <c r="G222" s="26"/>
      <c r="H222" s="26" t="s">
        <v>44</v>
      </c>
      <c r="I222" s="11">
        <v>259.13329720320007</v>
      </c>
      <c r="J222" s="8"/>
      <c r="K222" s="131">
        <f t="shared" si="34"/>
        <v>259</v>
      </c>
      <c r="L222" s="132">
        <v>7360.78</v>
      </c>
      <c r="M222" s="134">
        <f t="shared" si="35"/>
        <v>45620.259999999995</v>
      </c>
    </row>
    <row r="223" spans="1:13" ht="15.75" x14ac:dyDescent="0.25">
      <c r="A223" s="68" t="s">
        <v>526</v>
      </c>
      <c r="B223" s="69"/>
      <c r="C223" s="84" t="s">
        <v>527</v>
      </c>
      <c r="D223" s="26"/>
      <c r="E223" s="66"/>
      <c r="F223" s="26"/>
      <c r="G223" s="26"/>
      <c r="H223" s="26"/>
      <c r="I223" s="11">
        <v>163.10154588672006</v>
      </c>
      <c r="J223" s="8"/>
      <c r="K223" s="131">
        <f t="shared" si="34"/>
        <v>163</v>
      </c>
      <c r="L223" s="132">
        <v>4632.46</v>
      </c>
      <c r="M223" s="134">
        <f t="shared" si="35"/>
        <v>28710.819999999996</v>
      </c>
    </row>
    <row r="224" spans="1:13" ht="15.75" x14ac:dyDescent="0.25">
      <c r="A224" s="68" t="s">
        <v>528</v>
      </c>
      <c r="B224" s="69"/>
      <c r="C224" s="84" t="s">
        <v>529</v>
      </c>
      <c r="D224" s="26" t="s">
        <v>42</v>
      </c>
      <c r="E224" s="66" t="s">
        <v>530</v>
      </c>
      <c r="F224" s="26"/>
      <c r="G224" s="26"/>
      <c r="H224" s="26" t="s">
        <v>44</v>
      </c>
      <c r="I224" s="11">
        <v>233.21996748288009</v>
      </c>
      <c r="J224" s="8"/>
      <c r="K224" s="131">
        <f t="shared" si="34"/>
        <v>233</v>
      </c>
      <c r="L224" s="132">
        <v>6621.86</v>
      </c>
      <c r="M224" s="134">
        <f t="shared" si="35"/>
        <v>41040.619999999995</v>
      </c>
    </row>
    <row r="225" spans="1:13" ht="15.75" x14ac:dyDescent="0.25">
      <c r="A225" s="68" t="s">
        <v>531</v>
      </c>
      <c r="B225" s="69"/>
      <c r="C225" s="84" t="s">
        <v>532</v>
      </c>
      <c r="D225" s="26" t="s">
        <v>42</v>
      </c>
      <c r="E225" s="66" t="s">
        <v>533</v>
      </c>
      <c r="F225" s="26"/>
      <c r="G225" s="26"/>
      <c r="H225" s="26" t="s">
        <v>44</v>
      </c>
      <c r="I225" s="11">
        <v>233.21996748288009</v>
      </c>
      <c r="J225" s="8"/>
      <c r="K225" s="131">
        <f t="shared" si="34"/>
        <v>233</v>
      </c>
      <c r="L225" s="132">
        <v>6621.86</v>
      </c>
      <c r="M225" s="134">
        <f t="shared" si="35"/>
        <v>41040.619999999995</v>
      </c>
    </row>
    <row r="226" spans="1:13" ht="15.75" x14ac:dyDescent="0.25">
      <c r="A226" s="68" t="s">
        <v>534</v>
      </c>
      <c r="B226" s="69"/>
      <c r="C226" s="84" t="s">
        <v>268</v>
      </c>
      <c r="D226" s="26" t="s">
        <v>42</v>
      </c>
      <c r="E226" s="66" t="s">
        <v>535</v>
      </c>
      <c r="F226" s="26"/>
      <c r="G226" s="26"/>
      <c r="H226" s="26" t="s">
        <v>44</v>
      </c>
      <c r="I226" s="11">
        <v>208.83095127552005</v>
      </c>
      <c r="J226" s="8"/>
      <c r="K226" s="131">
        <f t="shared" si="34"/>
        <v>209</v>
      </c>
      <c r="L226" s="132">
        <v>5939.78</v>
      </c>
      <c r="M226" s="134">
        <f t="shared" si="35"/>
        <v>36813.259999999995</v>
      </c>
    </row>
    <row r="227" spans="1:13" ht="15.75" x14ac:dyDescent="0.25">
      <c r="A227" s="68" t="s">
        <v>536</v>
      </c>
      <c r="B227" s="69"/>
      <c r="C227" s="84" t="s">
        <v>537</v>
      </c>
      <c r="D227" s="26"/>
      <c r="E227" s="66"/>
      <c r="F227" s="26"/>
      <c r="G227" s="26"/>
      <c r="H227" s="26"/>
      <c r="I227" s="11">
        <v>163.10154588672006</v>
      </c>
      <c r="J227" s="8"/>
      <c r="K227" s="131">
        <f t="shared" si="34"/>
        <v>163</v>
      </c>
      <c r="L227" s="132">
        <v>4632.46</v>
      </c>
      <c r="M227" s="134">
        <f t="shared" si="35"/>
        <v>28710.819999999996</v>
      </c>
    </row>
    <row r="228" spans="1:13" ht="15.75" x14ac:dyDescent="0.25">
      <c r="A228" s="68" t="s">
        <v>538</v>
      </c>
      <c r="B228" s="69"/>
      <c r="C228" s="84" t="s">
        <v>250</v>
      </c>
      <c r="D228" s="26" t="s">
        <v>42</v>
      </c>
      <c r="E228" s="66" t="s">
        <v>539</v>
      </c>
      <c r="F228" s="26"/>
      <c r="G228" s="26"/>
      <c r="H228" s="26" t="s">
        <v>44</v>
      </c>
      <c r="I228" s="11">
        <v>208.83095127552005</v>
      </c>
      <c r="J228" s="8"/>
      <c r="K228" s="131">
        <f t="shared" si="34"/>
        <v>209</v>
      </c>
      <c r="L228" s="132">
        <v>5939.78</v>
      </c>
      <c r="M228" s="134">
        <f t="shared" si="35"/>
        <v>36813.259999999995</v>
      </c>
    </row>
    <row r="229" spans="1:13" ht="15.75" x14ac:dyDescent="0.25">
      <c r="A229" s="68" t="s">
        <v>540</v>
      </c>
      <c r="B229" s="69"/>
      <c r="C229" s="84" t="s">
        <v>541</v>
      </c>
      <c r="D229" s="26" t="s">
        <v>42</v>
      </c>
      <c r="E229" s="66" t="s">
        <v>542</v>
      </c>
      <c r="F229" s="26"/>
      <c r="G229" s="26"/>
      <c r="H229" s="26" t="s">
        <v>44</v>
      </c>
      <c r="I229" s="11">
        <v>233.21996748288009</v>
      </c>
      <c r="J229" s="8"/>
      <c r="K229" s="131">
        <f t="shared" si="34"/>
        <v>233</v>
      </c>
      <c r="L229" s="132">
        <f>233*23.68</f>
        <v>5517.44</v>
      </c>
      <c r="M229" s="134">
        <f t="shared" si="35"/>
        <v>41040.619999999995</v>
      </c>
    </row>
    <row r="230" spans="1:13" ht="15.75" x14ac:dyDescent="0.25">
      <c r="A230" s="68" t="s">
        <v>543</v>
      </c>
      <c r="B230" s="69"/>
      <c r="C230" s="84" t="s">
        <v>544</v>
      </c>
      <c r="D230" s="26" t="s">
        <v>42</v>
      </c>
      <c r="E230" s="66" t="s">
        <v>545</v>
      </c>
      <c r="F230" s="26"/>
      <c r="G230" s="26"/>
      <c r="H230" s="26" t="s">
        <v>44</v>
      </c>
      <c r="I230" s="11">
        <v>233.21996748288009</v>
      </c>
      <c r="J230" s="8"/>
      <c r="K230" s="131">
        <f t="shared" si="34"/>
        <v>233</v>
      </c>
      <c r="L230" s="132">
        <f>233*23.68</f>
        <v>5517.44</v>
      </c>
      <c r="M230" s="134">
        <f t="shared" si="35"/>
        <v>41040.619999999995</v>
      </c>
    </row>
    <row r="231" spans="1:13" ht="15.75" x14ac:dyDescent="0.25">
      <c r="A231" s="68" t="s">
        <v>546</v>
      </c>
      <c r="B231" s="69"/>
      <c r="C231" s="84" t="s">
        <v>547</v>
      </c>
      <c r="D231" s="26" t="s">
        <v>42</v>
      </c>
      <c r="E231" s="66"/>
      <c r="F231" s="26"/>
      <c r="G231" s="26"/>
      <c r="H231" s="26" t="s">
        <v>19</v>
      </c>
      <c r="I231" s="11">
        <v>155.47997832192002</v>
      </c>
      <c r="J231" s="8"/>
      <c r="K231" s="131">
        <f t="shared" si="34"/>
        <v>155</v>
      </c>
      <c r="L231" s="132">
        <v>4405.1000000000004</v>
      </c>
      <c r="M231" s="134">
        <f t="shared" si="35"/>
        <v>27301.699999999997</v>
      </c>
    </row>
    <row r="232" spans="1:13" ht="15.75" x14ac:dyDescent="0.25">
      <c r="A232" s="116" t="s">
        <v>1286</v>
      </c>
      <c r="B232" s="117"/>
      <c r="C232" s="118"/>
      <c r="D232" s="58"/>
      <c r="E232" s="112"/>
      <c r="F232" s="5"/>
      <c r="G232" s="5"/>
      <c r="H232" s="5"/>
      <c r="I232" s="8"/>
      <c r="J232" s="8"/>
      <c r="K232" s="131"/>
      <c r="L232" s="132" t="s">
        <v>1286</v>
      </c>
    </row>
    <row r="233" spans="1:13" ht="15.75" x14ac:dyDescent="0.25">
      <c r="A233" s="145" t="s">
        <v>548</v>
      </c>
      <c r="B233" s="146"/>
      <c r="C233" s="146"/>
      <c r="D233" s="146"/>
      <c r="E233" s="146"/>
      <c r="F233" s="20"/>
      <c r="G233" s="20"/>
      <c r="H233" s="20"/>
      <c r="I233" s="8"/>
      <c r="J233" s="8"/>
      <c r="K233" s="131"/>
      <c r="L233" s="132" t="s">
        <v>1286</v>
      </c>
    </row>
    <row r="234" spans="1:13" ht="15.75" x14ac:dyDescent="0.25">
      <c r="A234" s="140" t="s">
        <v>549</v>
      </c>
      <c r="B234" s="147"/>
      <c r="C234" s="147"/>
      <c r="D234" s="7"/>
      <c r="E234" s="23"/>
      <c r="F234" s="5"/>
      <c r="G234" s="5"/>
      <c r="H234" s="5"/>
      <c r="I234" s="8"/>
      <c r="J234" s="8"/>
      <c r="K234" s="131"/>
      <c r="L234" s="132" t="s">
        <v>1286</v>
      </c>
    </row>
    <row r="235" spans="1:13" ht="15.75" x14ac:dyDescent="0.25">
      <c r="A235" s="148" t="s">
        <v>550</v>
      </c>
      <c r="B235" s="149"/>
      <c r="C235" s="149"/>
      <c r="D235" s="24"/>
      <c r="E235" s="119"/>
      <c r="F235" s="25"/>
      <c r="G235" s="25"/>
      <c r="H235" s="25"/>
      <c r="I235" s="10"/>
      <c r="J235" s="8"/>
      <c r="K235" s="131"/>
      <c r="L235" s="132" t="s">
        <v>1286</v>
      </c>
    </row>
    <row r="236" spans="1:13" ht="15.75" x14ac:dyDescent="0.25">
      <c r="A236" s="68" t="s">
        <v>551</v>
      </c>
      <c r="B236" s="69"/>
      <c r="C236" s="84" t="s">
        <v>552</v>
      </c>
      <c r="D236" s="26" t="s">
        <v>553</v>
      </c>
      <c r="E236" s="66"/>
      <c r="F236" s="26">
        <v>1</v>
      </c>
      <c r="G236" s="26"/>
      <c r="H236" s="26" t="s">
        <v>14</v>
      </c>
      <c r="I236" s="11">
        <v>292.80389898240009</v>
      </c>
      <c r="J236" s="8"/>
      <c r="K236" s="131">
        <f t="shared" ref="K236:K242" si="36">ROUND(I236,0)</f>
        <v>293</v>
      </c>
      <c r="L236" s="132">
        <v>8327.06</v>
      </c>
      <c r="M236" s="134">
        <f t="shared" ref="M236:M237" si="37">K236*$P$1</f>
        <v>51609.02</v>
      </c>
    </row>
    <row r="237" spans="1:13" ht="15.75" x14ac:dyDescent="0.25">
      <c r="A237" s="68" t="s">
        <v>554</v>
      </c>
      <c r="B237" s="69"/>
      <c r="C237" s="84" t="s">
        <v>555</v>
      </c>
      <c r="D237" s="26" t="s">
        <v>553</v>
      </c>
      <c r="E237" s="66"/>
      <c r="F237" s="26">
        <v>1</v>
      </c>
      <c r="G237" s="26"/>
      <c r="H237" s="26" t="s">
        <v>44</v>
      </c>
      <c r="I237" s="11">
        <v>407.92338063360006</v>
      </c>
      <c r="J237" s="8"/>
      <c r="K237" s="131">
        <f t="shared" si="36"/>
        <v>408</v>
      </c>
      <c r="L237" s="132">
        <v>11595.36</v>
      </c>
      <c r="M237" s="134">
        <f t="shared" si="37"/>
        <v>71865.119999999995</v>
      </c>
    </row>
    <row r="238" spans="1:13" ht="15.75" x14ac:dyDescent="0.25">
      <c r="A238" s="68" t="s">
        <v>556</v>
      </c>
      <c r="B238" s="68"/>
      <c r="C238" s="84" t="s">
        <v>557</v>
      </c>
      <c r="D238" s="26" t="s">
        <v>558</v>
      </c>
      <c r="E238" s="66" t="s">
        <v>559</v>
      </c>
      <c r="F238" s="26"/>
      <c r="G238" s="26"/>
      <c r="H238" s="26"/>
      <c r="I238" s="15" t="s">
        <v>79</v>
      </c>
      <c r="J238" s="8"/>
      <c r="K238" s="131" t="e">
        <f t="shared" si="36"/>
        <v>#VALUE!</v>
      </c>
      <c r="L238" s="132">
        <v>6534</v>
      </c>
      <c r="M238" s="134">
        <v>21317.37</v>
      </c>
    </row>
    <row r="239" spans="1:13" ht="15.75" x14ac:dyDescent="0.25">
      <c r="A239" s="68" t="s">
        <v>1289</v>
      </c>
      <c r="B239" s="69"/>
      <c r="C239" s="84" t="s">
        <v>560</v>
      </c>
      <c r="D239" s="26" t="s">
        <v>553</v>
      </c>
      <c r="E239" s="66"/>
      <c r="F239" s="26">
        <v>1</v>
      </c>
      <c r="G239" s="26"/>
      <c r="H239" s="26" t="s">
        <v>44</v>
      </c>
      <c r="I239" s="11">
        <v>236.49545687040003</v>
      </c>
      <c r="J239" s="8"/>
      <c r="K239" s="131">
        <f t="shared" si="36"/>
        <v>236</v>
      </c>
      <c r="L239" s="132">
        <v>6707.12</v>
      </c>
      <c r="M239" s="134">
        <f t="shared" ref="M239:M242" si="38">K239*$P$1</f>
        <v>41569.039999999994</v>
      </c>
    </row>
    <row r="240" spans="1:13" ht="15.75" x14ac:dyDescent="0.25">
      <c r="A240" s="68" t="s">
        <v>561</v>
      </c>
      <c r="B240" s="69"/>
      <c r="C240" s="84" t="s">
        <v>562</v>
      </c>
      <c r="D240" s="26" t="s">
        <v>563</v>
      </c>
      <c r="E240" s="66"/>
      <c r="F240" s="26">
        <v>1</v>
      </c>
      <c r="G240" s="26"/>
      <c r="H240" s="26" t="s">
        <v>14</v>
      </c>
      <c r="I240" s="11">
        <v>158.91493662720003</v>
      </c>
      <c r="J240" s="8"/>
      <c r="K240" s="131">
        <f t="shared" si="36"/>
        <v>159</v>
      </c>
      <c r="L240" s="132">
        <v>4518.78</v>
      </c>
      <c r="M240" s="134">
        <f t="shared" si="38"/>
        <v>28006.26</v>
      </c>
    </row>
    <row r="241" spans="1:13" ht="15.75" x14ac:dyDescent="0.25">
      <c r="A241" s="68" t="s">
        <v>564</v>
      </c>
      <c r="B241" s="69"/>
      <c r="C241" s="84" t="s">
        <v>565</v>
      </c>
      <c r="D241" s="26" t="s">
        <v>563</v>
      </c>
      <c r="E241" s="66" t="s">
        <v>566</v>
      </c>
      <c r="F241" s="26">
        <v>1</v>
      </c>
      <c r="G241" s="26"/>
      <c r="H241" s="26" t="s">
        <v>14</v>
      </c>
      <c r="I241" s="11">
        <v>132.63766364160003</v>
      </c>
      <c r="J241" s="8"/>
      <c r="K241" s="131">
        <f t="shared" si="36"/>
        <v>133</v>
      </c>
      <c r="L241" s="132">
        <v>3779.86</v>
      </c>
      <c r="M241" s="134">
        <f t="shared" si="38"/>
        <v>23426.62</v>
      </c>
    </row>
    <row r="242" spans="1:13" ht="15.75" x14ac:dyDescent="0.25">
      <c r="A242" s="68" t="s">
        <v>567</v>
      </c>
      <c r="B242" s="69"/>
      <c r="C242" s="84" t="s">
        <v>568</v>
      </c>
      <c r="D242" s="26" t="s">
        <v>12</v>
      </c>
      <c r="E242" s="66"/>
      <c r="F242" s="26">
        <v>1</v>
      </c>
      <c r="G242" s="26"/>
      <c r="H242" s="26" t="s">
        <v>14</v>
      </c>
      <c r="I242" s="11">
        <v>141.39675463680004</v>
      </c>
      <c r="J242" s="8"/>
      <c r="K242" s="131">
        <f t="shared" si="36"/>
        <v>141</v>
      </c>
      <c r="L242" s="132">
        <v>4007.22</v>
      </c>
      <c r="M242" s="134">
        <f t="shared" si="38"/>
        <v>24835.739999999998</v>
      </c>
    </row>
    <row r="243" spans="1:13" ht="15.75" x14ac:dyDescent="0.25">
      <c r="A243" s="137" t="s">
        <v>569</v>
      </c>
      <c r="B243" s="138"/>
      <c r="C243" s="138"/>
      <c r="D243" s="27"/>
      <c r="E243" s="120"/>
      <c r="F243" s="27"/>
      <c r="G243" s="27"/>
      <c r="H243" s="27"/>
      <c r="I243" s="8"/>
      <c r="J243" s="8"/>
      <c r="K243" s="131"/>
      <c r="L243" s="132" t="s">
        <v>1286</v>
      </c>
    </row>
    <row r="244" spans="1:13" ht="15.75" x14ac:dyDescent="0.25">
      <c r="A244" s="68" t="s">
        <v>570</v>
      </c>
      <c r="B244" s="69"/>
      <c r="C244" s="84" t="s">
        <v>571</v>
      </c>
      <c r="D244" s="26" t="s">
        <v>553</v>
      </c>
      <c r="E244" s="66"/>
      <c r="F244" s="26">
        <v>1</v>
      </c>
      <c r="G244" s="26"/>
      <c r="H244" s="26" t="s">
        <v>14</v>
      </c>
      <c r="I244" s="11">
        <v>236.49545687040003</v>
      </c>
      <c r="J244" s="8"/>
      <c r="K244" s="131">
        <f t="shared" ref="K244:K246" si="39">ROUND(I244,0)</f>
        <v>236</v>
      </c>
      <c r="L244" s="132">
        <v>6707.12</v>
      </c>
      <c r="M244" s="134">
        <f t="shared" ref="M244:M246" si="40">K244*$P$1</f>
        <v>41569.039999999994</v>
      </c>
    </row>
    <row r="245" spans="1:13" ht="15.75" x14ac:dyDescent="0.25">
      <c r="A245" s="68" t="s">
        <v>572</v>
      </c>
      <c r="B245" s="69"/>
      <c r="C245" s="84" t="s">
        <v>573</v>
      </c>
      <c r="D245" s="26" t="s">
        <v>574</v>
      </c>
      <c r="E245" s="66"/>
      <c r="F245" s="26">
        <v>1</v>
      </c>
      <c r="G245" s="26"/>
      <c r="H245" s="26" t="s">
        <v>14</v>
      </c>
      <c r="I245" s="11">
        <v>141.39675463680004</v>
      </c>
      <c r="J245" s="8"/>
      <c r="K245" s="131">
        <f t="shared" si="39"/>
        <v>141</v>
      </c>
      <c r="L245" s="132">
        <v>4007.22</v>
      </c>
      <c r="M245" s="134">
        <f t="shared" si="40"/>
        <v>24835.739999999998</v>
      </c>
    </row>
    <row r="246" spans="1:13" ht="15.75" x14ac:dyDescent="0.25">
      <c r="A246" s="68" t="s">
        <v>575</v>
      </c>
      <c r="B246" s="69"/>
      <c r="C246" s="84" t="s">
        <v>576</v>
      </c>
      <c r="D246" s="26" t="s">
        <v>574</v>
      </c>
      <c r="E246" s="66"/>
      <c r="F246" s="26">
        <v>1</v>
      </c>
      <c r="G246" s="26"/>
      <c r="H246" s="26" t="s">
        <v>44</v>
      </c>
      <c r="I246" s="11">
        <v>141.39675463680004</v>
      </c>
      <c r="J246" s="8"/>
      <c r="K246" s="131">
        <f t="shared" si="39"/>
        <v>141</v>
      </c>
      <c r="L246" s="132">
        <v>4007.22</v>
      </c>
      <c r="M246" s="134">
        <f t="shared" si="40"/>
        <v>24835.739999999998</v>
      </c>
    </row>
    <row r="247" spans="1:13" ht="15.75" x14ac:dyDescent="0.25">
      <c r="A247" s="137" t="s">
        <v>577</v>
      </c>
      <c r="B247" s="138"/>
      <c r="C247" s="138"/>
      <c r="D247" s="27"/>
      <c r="E247" s="120"/>
      <c r="F247" s="27"/>
      <c r="G247" s="27"/>
      <c r="H247" s="27"/>
      <c r="I247" s="8"/>
      <c r="J247" s="8"/>
      <c r="K247" s="131"/>
      <c r="L247" s="132" t="s">
        <v>1286</v>
      </c>
    </row>
    <row r="248" spans="1:13" ht="15.75" x14ac:dyDescent="0.25">
      <c r="A248" s="68" t="s">
        <v>578</v>
      </c>
      <c r="B248" s="69"/>
      <c r="C248" s="84" t="s">
        <v>579</v>
      </c>
      <c r="D248" s="26" t="s">
        <v>574</v>
      </c>
      <c r="E248" s="66"/>
      <c r="F248" s="26">
        <v>1</v>
      </c>
      <c r="G248" s="26"/>
      <c r="H248" s="26" t="s">
        <v>44</v>
      </c>
      <c r="I248" s="11">
        <v>171.42792376320008</v>
      </c>
      <c r="J248" s="8"/>
      <c r="K248" s="131">
        <f>ROUND(I248,0)</f>
        <v>171</v>
      </c>
      <c r="L248" s="132">
        <v>4859.82</v>
      </c>
      <c r="M248" s="134">
        <f>K248*$P$1</f>
        <v>30119.94</v>
      </c>
    </row>
    <row r="249" spans="1:13" ht="15.75" x14ac:dyDescent="0.25">
      <c r="A249" s="137" t="s">
        <v>580</v>
      </c>
      <c r="B249" s="138"/>
      <c r="C249" s="138"/>
      <c r="D249" s="27"/>
      <c r="E249" s="120"/>
      <c r="F249" s="27"/>
      <c r="G249" s="27"/>
      <c r="H249" s="27"/>
      <c r="I249" s="8"/>
      <c r="J249" s="8"/>
      <c r="K249" s="131"/>
      <c r="L249" s="132" t="s">
        <v>1286</v>
      </c>
    </row>
    <row r="250" spans="1:13" ht="15.75" x14ac:dyDescent="0.25">
      <c r="A250" s="68" t="s">
        <v>581</v>
      </c>
      <c r="B250" s="69"/>
      <c r="C250" s="84" t="s">
        <v>582</v>
      </c>
      <c r="D250" s="26" t="s">
        <v>553</v>
      </c>
      <c r="E250" s="66"/>
      <c r="F250" s="26">
        <v>1</v>
      </c>
      <c r="G250" s="26"/>
      <c r="H250" s="26" t="s">
        <v>14</v>
      </c>
      <c r="I250" s="11">
        <v>171.42792376320008</v>
      </c>
      <c r="J250" s="8"/>
      <c r="K250" s="131">
        <f>ROUND(I250,0)</f>
        <v>171</v>
      </c>
      <c r="L250" s="132">
        <v>4859.82</v>
      </c>
      <c r="M250" s="134">
        <f>K250*$P$1</f>
        <v>30119.94</v>
      </c>
    </row>
    <row r="251" spans="1:13" ht="15.75" x14ac:dyDescent="0.25">
      <c r="A251" s="137" t="s">
        <v>583</v>
      </c>
      <c r="B251" s="138"/>
      <c r="C251" s="138"/>
      <c r="D251" s="27"/>
      <c r="E251" s="120"/>
      <c r="F251" s="27"/>
      <c r="G251" s="27"/>
      <c r="H251" s="27"/>
      <c r="I251" s="8"/>
      <c r="J251" s="8"/>
      <c r="K251" s="131"/>
      <c r="L251" s="132" t="s">
        <v>1286</v>
      </c>
    </row>
    <row r="252" spans="1:13" ht="15.75" x14ac:dyDescent="0.25">
      <c r="A252" s="68" t="s">
        <v>584</v>
      </c>
      <c r="B252" s="69"/>
      <c r="C252" s="84" t="s">
        <v>585</v>
      </c>
      <c r="D252" s="26" t="s">
        <v>553</v>
      </c>
      <c r="E252" s="66" t="s">
        <v>586</v>
      </c>
      <c r="F252" s="26">
        <v>1</v>
      </c>
      <c r="G252" s="26"/>
      <c r="H252" s="26" t="s">
        <v>44</v>
      </c>
      <c r="I252" s="11">
        <v>265.27532728320006</v>
      </c>
      <c r="J252" s="8"/>
      <c r="K252" s="131">
        <f t="shared" ref="K252:K255" si="41">ROUND(I252,0)</f>
        <v>265</v>
      </c>
      <c r="L252" s="132">
        <v>7531.3</v>
      </c>
      <c r="M252" s="134">
        <f t="shared" ref="M252:M254" si="42">K252*$P$1</f>
        <v>46677.1</v>
      </c>
    </row>
    <row r="253" spans="1:13" ht="15.75" x14ac:dyDescent="0.25">
      <c r="A253" s="68" t="s">
        <v>587</v>
      </c>
      <c r="B253" s="69"/>
      <c r="C253" s="84" t="s">
        <v>588</v>
      </c>
      <c r="D253" s="26" t="s">
        <v>553</v>
      </c>
      <c r="E253" s="66" t="s">
        <v>589</v>
      </c>
      <c r="F253" s="26">
        <v>1</v>
      </c>
      <c r="G253" s="26"/>
      <c r="H253" s="26" t="s">
        <v>44</v>
      </c>
      <c r="I253" s="11">
        <v>236.49545687040003</v>
      </c>
      <c r="J253" s="8"/>
      <c r="K253" s="131">
        <f t="shared" si="41"/>
        <v>236</v>
      </c>
      <c r="L253" s="132">
        <v>6707.12</v>
      </c>
      <c r="M253" s="134">
        <f t="shared" si="42"/>
        <v>41569.039999999994</v>
      </c>
    </row>
    <row r="254" spans="1:13" ht="15.75" x14ac:dyDescent="0.25">
      <c r="A254" s="68" t="s">
        <v>590</v>
      </c>
      <c r="B254" s="69"/>
      <c r="C254" s="84" t="s">
        <v>591</v>
      </c>
      <c r="D254" s="26" t="s">
        <v>553</v>
      </c>
      <c r="E254" s="66"/>
      <c r="F254" s="26">
        <v>1</v>
      </c>
      <c r="G254" s="26"/>
      <c r="H254" s="26" t="s">
        <v>14</v>
      </c>
      <c r="I254" s="11">
        <v>327.84026296320002</v>
      </c>
      <c r="J254" s="8"/>
      <c r="K254" s="131">
        <f t="shared" si="41"/>
        <v>328</v>
      </c>
      <c r="L254" s="132">
        <v>9321.76</v>
      </c>
      <c r="M254" s="134">
        <f t="shared" si="42"/>
        <v>57773.919999999998</v>
      </c>
    </row>
    <row r="255" spans="1:13" ht="15.75" x14ac:dyDescent="0.25">
      <c r="A255" s="68" t="s">
        <v>592</v>
      </c>
      <c r="B255" s="68"/>
      <c r="C255" s="84" t="s">
        <v>593</v>
      </c>
      <c r="D255" s="26"/>
      <c r="E255" s="4"/>
      <c r="F255" s="26"/>
      <c r="G255" s="26"/>
      <c r="H255" s="26"/>
      <c r="I255" s="15" t="s">
        <v>79</v>
      </c>
      <c r="J255" s="8"/>
      <c r="K255" s="131" t="e">
        <f t="shared" si="41"/>
        <v>#VALUE!</v>
      </c>
      <c r="L255" s="132">
        <v>1578</v>
      </c>
      <c r="M255" s="134">
        <v>5147.18</v>
      </c>
    </row>
    <row r="256" spans="1:13" ht="15.75" x14ac:dyDescent="0.25">
      <c r="A256" s="150" t="s">
        <v>594</v>
      </c>
      <c r="B256" s="138"/>
      <c r="C256" s="151"/>
      <c r="D256" s="26"/>
      <c r="E256" s="66"/>
      <c r="F256" s="27"/>
      <c r="G256" s="27"/>
      <c r="H256" s="27"/>
      <c r="I256" s="28"/>
      <c r="J256" s="8"/>
      <c r="K256" s="131"/>
      <c r="L256" s="132" t="s">
        <v>1286</v>
      </c>
    </row>
    <row r="257" spans="1:13" ht="15.75" x14ac:dyDescent="0.25">
      <c r="A257" s="68" t="s">
        <v>595</v>
      </c>
      <c r="B257" s="69"/>
      <c r="C257" s="84" t="s">
        <v>596</v>
      </c>
      <c r="D257" s="26" t="s">
        <v>553</v>
      </c>
      <c r="E257" s="66"/>
      <c r="F257" s="26">
        <v>1</v>
      </c>
      <c r="G257" s="26"/>
      <c r="H257" s="26" t="s">
        <v>44</v>
      </c>
      <c r="I257" s="8">
        <v>205.54560000000001</v>
      </c>
      <c r="J257" s="8"/>
      <c r="K257" s="131">
        <f t="shared" ref="K257" si="43">ROUND(I257,0)</f>
        <v>206</v>
      </c>
      <c r="L257" s="132">
        <v>5854.52</v>
      </c>
      <c r="M257" s="134">
        <f>K257*$P$1</f>
        <v>36284.839999999997</v>
      </c>
    </row>
    <row r="258" spans="1:13" ht="15.75" x14ac:dyDescent="0.25">
      <c r="A258" s="68" t="s">
        <v>597</v>
      </c>
      <c r="B258" s="68"/>
      <c r="C258" s="84" t="s">
        <v>598</v>
      </c>
      <c r="D258" s="26"/>
      <c r="E258" s="66"/>
      <c r="F258" s="26"/>
      <c r="G258" s="26"/>
      <c r="H258" s="26"/>
      <c r="I258" s="15" t="s">
        <v>79</v>
      </c>
      <c r="J258" s="8"/>
      <c r="K258" s="131" t="e">
        <f>ROUND(I258,0)</f>
        <v>#VALUE!</v>
      </c>
      <c r="L258" s="132">
        <v>3046</v>
      </c>
      <c r="M258" s="134">
        <v>9937.77</v>
      </c>
    </row>
    <row r="259" spans="1:13" ht="15.75" x14ac:dyDescent="0.25">
      <c r="A259" s="137" t="s">
        <v>599</v>
      </c>
      <c r="B259" s="138"/>
      <c r="C259" s="138"/>
      <c r="D259" s="27"/>
      <c r="E259" s="120"/>
      <c r="F259" s="27"/>
      <c r="G259" s="27"/>
      <c r="H259" s="27"/>
      <c r="I259" s="28"/>
      <c r="J259" s="8"/>
      <c r="K259" s="131"/>
      <c r="L259" s="132" t="s">
        <v>1286</v>
      </c>
    </row>
    <row r="260" spans="1:13" ht="15.75" x14ac:dyDescent="0.25">
      <c r="A260" s="68" t="s">
        <v>600</v>
      </c>
      <c r="B260" s="69"/>
      <c r="C260" s="84" t="s">
        <v>601</v>
      </c>
      <c r="D260" s="26" t="s">
        <v>574</v>
      </c>
      <c r="E260" s="66"/>
      <c r="F260" s="26">
        <v>1</v>
      </c>
      <c r="G260" s="26"/>
      <c r="H260" s="26" t="s">
        <v>19</v>
      </c>
      <c r="I260" s="8">
        <v>171.84960000000001</v>
      </c>
      <c r="J260" s="8"/>
      <c r="K260" s="131">
        <f t="shared" ref="K260:K264" si="44">ROUND(I260,0)</f>
        <v>172</v>
      </c>
      <c r="L260" s="132">
        <v>4888.24</v>
      </c>
      <c r="M260" s="134">
        <f>K260*$P$1</f>
        <v>30296.079999999998</v>
      </c>
    </row>
    <row r="261" spans="1:13" ht="15.75" x14ac:dyDescent="0.25">
      <c r="A261" s="68" t="s">
        <v>602</v>
      </c>
      <c r="B261" s="68"/>
      <c r="C261" s="84" t="s">
        <v>603</v>
      </c>
      <c r="D261" s="26"/>
      <c r="E261" s="66"/>
      <c r="F261" s="26"/>
      <c r="G261" s="26"/>
      <c r="H261" s="26"/>
      <c r="I261" s="11" t="s">
        <v>79</v>
      </c>
      <c r="J261" s="8"/>
      <c r="K261" s="131" t="e">
        <f t="shared" si="44"/>
        <v>#VALUE!</v>
      </c>
      <c r="L261" s="132">
        <v>884</v>
      </c>
      <c r="M261" s="134">
        <v>2883.66</v>
      </c>
    </row>
    <row r="262" spans="1:13" ht="15.75" x14ac:dyDescent="0.25">
      <c r="A262" s="68" t="s">
        <v>604</v>
      </c>
      <c r="B262" s="69"/>
      <c r="C262" s="84" t="s">
        <v>605</v>
      </c>
      <c r="D262" s="26" t="s">
        <v>563</v>
      </c>
      <c r="E262" s="66"/>
      <c r="F262" s="26">
        <v>1</v>
      </c>
      <c r="G262" s="26"/>
      <c r="H262" s="26" t="s">
        <v>19</v>
      </c>
      <c r="I262" s="8">
        <v>261.7056</v>
      </c>
      <c r="J262" s="8"/>
      <c r="K262" s="131">
        <f t="shared" si="44"/>
        <v>262</v>
      </c>
      <c r="L262" s="132">
        <v>7446.04</v>
      </c>
      <c r="M262" s="134">
        <f>K262*$P$1</f>
        <v>46148.679999999993</v>
      </c>
    </row>
    <row r="263" spans="1:13" ht="15.75" x14ac:dyDescent="0.25">
      <c r="A263" s="68" t="s">
        <v>606</v>
      </c>
      <c r="B263" s="68"/>
      <c r="C263" s="84" t="s">
        <v>607</v>
      </c>
      <c r="D263" s="26" t="s">
        <v>79</v>
      </c>
      <c r="E263" s="66"/>
      <c r="F263" s="26"/>
      <c r="G263" s="26"/>
      <c r="H263" s="26"/>
      <c r="I263" s="11" t="s">
        <v>79</v>
      </c>
      <c r="J263" s="8"/>
      <c r="K263" s="131" t="e">
        <f t="shared" si="44"/>
        <v>#VALUE!</v>
      </c>
      <c r="L263" s="132">
        <v>5261</v>
      </c>
      <c r="M263" s="134">
        <v>17162.419999999998</v>
      </c>
    </row>
    <row r="264" spans="1:13" ht="15.75" x14ac:dyDescent="0.25">
      <c r="A264" s="68" t="s">
        <v>608</v>
      </c>
      <c r="B264" s="69"/>
      <c r="C264" s="84" t="s">
        <v>609</v>
      </c>
      <c r="D264" s="26" t="s">
        <v>563</v>
      </c>
      <c r="E264" s="66"/>
      <c r="F264" s="26"/>
      <c r="G264" s="26"/>
      <c r="H264" s="26"/>
      <c r="I264" s="8" t="s">
        <v>610</v>
      </c>
      <c r="J264" s="8" t="str">
        <f>MID(I264,5,3)</f>
        <v>232</v>
      </c>
      <c r="K264" s="131" t="e">
        <f t="shared" si="44"/>
        <v>#VALUE!</v>
      </c>
      <c r="L264" s="132">
        <v>1266.72</v>
      </c>
      <c r="M264" s="134">
        <f>J264*$P$2</f>
        <v>4136.5599999999995</v>
      </c>
    </row>
    <row r="265" spans="1:13" ht="15.75" x14ac:dyDescent="0.25">
      <c r="A265" s="29" t="s">
        <v>1286</v>
      </c>
      <c r="B265" s="29"/>
      <c r="C265" s="30"/>
      <c r="D265" s="7"/>
      <c r="E265" s="23"/>
      <c r="F265" s="5"/>
      <c r="G265" s="5"/>
      <c r="H265" s="5"/>
      <c r="I265" s="6"/>
      <c r="J265" s="8"/>
      <c r="K265" s="131"/>
      <c r="L265" s="132" t="s">
        <v>1286</v>
      </c>
    </row>
    <row r="266" spans="1:13" ht="15.75" x14ac:dyDescent="0.25">
      <c r="A266" s="140" t="s">
        <v>611</v>
      </c>
      <c r="B266" s="140"/>
      <c r="C266" s="140"/>
      <c r="D266" s="5"/>
      <c r="E266" s="30"/>
      <c r="F266" s="5"/>
      <c r="G266" s="5"/>
      <c r="H266" s="5"/>
      <c r="I266" s="8"/>
      <c r="J266" s="8"/>
      <c r="K266" s="131"/>
      <c r="L266" s="132" t="s">
        <v>1286</v>
      </c>
    </row>
    <row r="267" spans="1:13" ht="15.75" x14ac:dyDescent="0.25">
      <c r="A267" s="152" t="s">
        <v>612</v>
      </c>
      <c r="B267" s="152"/>
      <c r="C267" s="152"/>
      <c r="D267" s="25"/>
      <c r="E267" s="31"/>
      <c r="F267" s="25"/>
      <c r="G267" s="25"/>
      <c r="H267" s="25"/>
      <c r="I267" s="8"/>
      <c r="J267" s="8"/>
      <c r="K267" s="131"/>
      <c r="L267" s="132" t="s">
        <v>1286</v>
      </c>
    </row>
    <row r="268" spans="1:13" ht="15.75" x14ac:dyDescent="0.25">
      <c r="A268" s="68" t="s">
        <v>613</v>
      </c>
      <c r="B268" s="69"/>
      <c r="C268" s="84" t="s">
        <v>614</v>
      </c>
      <c r="D268" s="26" t="s">
        <v>42</v>
      </c>
      <c r="E268" s="66"/>
      <c r="F268" s="32">
        <v>1</v>
      </c>
      <c r="G268" s="32"/>
      <c r="H268" s="26" t="s">
        <v>19</v>
      </c>
      <c r="I268" s="11">
        <v>255.97765270291973</v>
      </c>
      <c r="J268" s="8"/>
      <c r="K268" s="131">
        <f>ROUND(I268,0)</f>
        <v>256</v>
      </c>
      <c r="L268" s="132">
        <v>7275.52</v>
      </c>
      <c r="M268" s="134">
        <f>K268*$P$1</f>
        <v>45091.839999999997</v>
      </c>
    </row>
    <row r="269" spans="1:13" ht="15.75" x14ac:dyDescent="0.25">
      <c r="A269" s="137" t="s">
        <v>615</v>
      </c>
      <c r="B269" s="137"/>
      <c r="C269" s="137"/>
      <c r="D269" s="27"/>
      <c r="E269" s="120"/>
      <c r="F269" s="27"/>
      <c r="G269" s="27"/>
      <c r="H269" s="27"/>
      <c r="I269" s="8"/>
      <c r="J269" s="8"/>
      <c r="K269" s="131"/>
      <c r="L269" s="132" t="s">
        <v>1286</v>
      </c>
    </row>
    <row r="270" spans="1:13" ht="15.75" x14ac:dyDescent="0.25">
      <c r="A270" s="68" t="s">
        <v>616</v>
      </c>
      <c r="B270" s="69"/>
      <c r="C270" s="84" t="s">
        <v>617</v>
      </c>
      <c r="D270" s="26" t="s">
        <v>42</v>
      </c>
      <c r="E270" s="66" t="s">
        <v>618</v>
      </c>
      <c r="F270" s="32">
        <v>1</v>
      </c>
      <c r="G270" s="32"/>
      <c r="H270" s="26" t="s">
        <v>19</v>
      </c>
      <c r="I270" s="11">
        <v>162.218396189641</v>
      </c>
      <c r="J270" s="8"/>
      <c r="K270" s="131">
        <f>ROUND(I270,0)</f>
        <v>162</v>
      </c>
      <c r="L270" s="132">
        <v>4604.04</v>
      </c>
      <c r="M270" s="134">
        <f>K270*$P$1</f>
        <v>28534.679999999997</v>
      </c>
    </row>
    <row r="271" spans="1:13" ht="15.75" x14ac:dyDescent="0.25">
      <c r="A271" s="137" t="s">
        <v>619</v>
      </c>
      <c r="B271" s="137"/>
      <c r="C271" s="137"/>
      <c r="D271" s="27"/>
      <c r="E271" s="120"/>
      <c r="F271" s="27"/>
      <c r="G271" s="27"/>
      <c r="H271" s="27"/>
      <c r="I271" s="8"/>
      <c r="J271" s="8"/>
      <c r="K271" s="131"/>
      <c r="L271" s="132" t="s">
        <v>1286</v>
      </c>
    </row>
    <row r="272" spans="1:13" ht="15.75" x14ac:dyDescent="0.25">
      <c r="A272" s="68" t="s">
        <v>620</v>
      </c>
      <c r="B272" s="69"/>
      <c r="C272" s="84" t="s">
        <v>621</v>
      </c>
      <c r="D272" s="26" t="s">
        <v>42</v>
      </c>
      <c r="E272" s="66"/>
      <c r="F272" s="32">
        <v>1</v>
      </c>
      <c r="G272" s="32"/>
      <c r="H272" s="26" t="s">
        <v>44</v>
      </c>
      <c r="I272" s="11">
        <v>162.218396189641</v>
      </c>
      <c r="J272" s="8"/>
      <c r="K272" s="131">
        <f t="shared" ref="K272:K274" si="45">ROUND(I272,0)</f>
        <v>162</v>
      </c>
      <c r="L272" s="132">
        <v>4604.04</v>
      </c>
      <c r="M272" s="134">
        <f t="shared" ref="M272:M273" si="46">K272*$P$1</f>
        <v>28534.679999999997</v>
      </c>
    </row>
    <row r="273" spans="1:13" ht="15.75" x14ac:dyDescent="0.25">
      <c r="A273" s="68" t="s">
        <v>622</v>
      </c>
      <c r="B273" s="69"/>
      <c r="C273" s="84" t="s">
        <v>623</v>
      </c>
      <c r="D273" s="26" t="s">
        <v>42</v>
      </c>
      <c r="E273" s="66"/>
      <c r="F273" s="32">
        <v>1</v>
      </c>
      <c r="G273" s="32"/>
      <c r="H273" s="26" t="s">
        <v>14</v>
      </c>
      <c r="I273" s="11">
        <v>288.71898037422341</v>
      </c>
      <c r="J273" s="8"/>
      <c r="K273" s="131">
        <f t="shared" si="45"/>
        <v>289</v>
      </c>
      <c r="L273" s="132">
        <f>289*23.68</f>
        <v>6843.5199999999995</v>
      </c>
      <c r="M273" s="134">
        <f t="shared" si="46"/>
        <v>50904.46</v>
      </c>
    </row>
    <row r="274" spans="1:13" ht="15.75" x14ac:dyDescent="0.25">
      <c r="A274" s="68" t="s">
        <v>624</v>
      </c>
      <c r="B274" s="69"/>
      <c r="C274" s="84" t="s">
        <v>625</v>
      </c>
      <c r="D274" s="26" t="s">
        <v>42</v>
      </c>
      <c r="E274" s="66"/>
      <c r="F274" s="32"/>
      <c r="G274" s="32"/>
      <c r="H274" s="26"/>
      <c r="I274" s="59" t="s">
        <v>626</v>
      </c>
      <c r="J274" s="8" t="str">
        <f>MID(I274,5,3)</f>
        <v>432</v>
      </c>
      <c r="K274" s="131" t="e">
        <f t="shared" si="45"/>
        <v>#VALUE!</v>
      </c>
      <c r="L274" s="132">
        <v>2358.7199999999998</v>
      </c>
      <c r="M274" s="134">
        <f>J274*$P$2</f>
        <v>7702.5599999999995</v>
      </c>
    </row>
    <row r="275" spans="1:13" ht="15.75" x14ac:dyDescent="0.25">
      <c r="A275" s="137" t="s">
        <v>627</v>
      </c>
      <c r="B275" s="137"/>
      <c r="C275" s="137"/>
      <c r="D275" s="27"/>
      <c r="E275" s="120"/>
      <c r="F275" s="27"/>
      <c r="G275" s="27"/>
      <c r="H275" s="27"/>
      <c r="I275" s="11"/>
      <c r="J275" s="8"/>
      <c r="K275" s="131"/>
      <c r="L275" s="132" t="s">
        <v>1286</v>
      </c>
    </row>
    <row r="276" spans="1:13" ht="15.75" x14ac:dyDescent="0.25">
      <c r="A276" s="68" t="s">
        <v>628</v>
      </c>
      <c r="B276" s="69"/>
      <c r="C276" s="84" t="s">
        <v>629</v>
      </c>
      <c r="D276" s="26" t="s">
        <v>630</v>
      </c>
      <c r="E276" s="66"/>
      <c r="F276" s="32">
        <v>6</v>
      </c>
      <c r="G276" s="32">
        <v>3</v>
      </c>
      <c r="H276" s="26" t="s">
        <v>14</v>
      </c>
      <c r="I276" s="11">
        <v>1218.449620060064</v>
      </c>
      <c r="J276" s="8"/>
      <c r="K276" s="131">
        <f t="shared" ref="K276:K279" si="47">ROUND(I276,0)</f>
        <v>1218</v>
      </c>
      <c r="L276" s="132">
        <v>34615.56</v>
      </c>
      <c r="M276" s="134">
        <f t="shared" ref="M276:M279" si="48">K276*$P$1</f>
        <v>214538.52</v>
      </c>
    </row>
    <row r="277" spans="1:13" ht="15.75" x14ac:dyDescent="0.25">
      <c r="A277" s="68" t="s">
        <v>631</v>
      </c>
      <c r="B277" s="69"/>
      <c r="C277" s="84" t="s">
        <v>632</v>
      </c>
      <c r="D277" s="26" t="s">
        <v>12</v>
      </c>
      <c r="E277" s="66"/>
      <c r="F277" s="32">
        <v>6</v>
      </c>
      <c r="G277" s="32">
        <v>3</v>
      </c>
      <c r="H277" s="26" t="s">
        <v>14</v>
      </c>
      <c r="I277" s="11">
        <v>777.00837332254468</v>
      </c>
      <c r="J277" s="8"/>
      <c r="K277" s="131">
        <f t="shared" si="47"/>
        <v>777</v>
      </c>
      <c r="L277" s="132">
        <v>22082.34</v>
      </c>
      <c r="M277" s="134">
        <f t="shared" si="48"/>
        <v>136860.78</v>
      </c>
    </row>
    <row r="278" spans="1:13" ht="15.75" x14ac:dyDescent="0.25">
      <c r="A278" s="68" t="s">
        <v>633</v>
      </c>
      <c r="B278" s="69"/>
      <c r="C278" s="84" t="s">
        <v>634</v>
      </c>
      <c r="D278" s="26" t="s">
        <v>12</v>
      </c>
      <c r="E278" s="66" t="s">
        <v>635</v>
      </c>
      <c r="F278" s="32"/>
      <c r="G278" s="32"/>
      <c r="H278" s="26" t="s">
        <v>14</v>
      </c>
      <c r="I278" s="11">
        <v>565.2601330175554</v>
      </c>
      <c r="J278" s="8"/>
      <c r="K278" s="131">
        <f t="shared" si="47"/>
        <v>565</v>
      </c>
      <c r="L278" s="132">
        <v>16057.3</v>
      </c>
      <c r="M278" s="134">
        <f t="shared" si="48"/>
        <v>99519.099999999991</v>
      </c>
    </row>
    <row r="279" spans="1:13" ht="15.75" x14ac:dyDescent="0.25">
      <c r="A279" s="68" t="s">
        <v>636</v>
      </c>
      <c r="B279" s="69"/>
      <c r="C279" s="84" t="s">
        <v>637</v>
      </c>
      <c r="D279" s="26" t="s">
        <v>553</v>
      </c>
      <c r="E279" s="66"/>
      <c r="F279" s="32">
        <v>1</v>
      </c>
      <c r="G279" s="32"/>
      <c r="H279" s="26" t="s">
        <v>14</v>
      </c>
      <c r="I279" s="11">
        <v>197.93620819469959</v>
      </c>
      <c r="J279" s="8"/>
      <c r="K279" s="131">
        <f t="shared" si="47"/>
        <v>198</v>
      </c>
      <c r="L279" s="132">
        <v>5627.16</v>
      </c>
      <c r="M279" s="134">
        <f t="shared" si="48"/>
        <v>34875.719999999994</v>
      </c>
    </row>
    <row r="280" spans="1:13" ht="15.75" x14ac:dyDescent="0.25">
      <c r="A280" s="137" t="s">
        <v>638</v>
      </c>
      <c r="B280" s="138"/>
      <c r="C280" s="138"/>
      <c r="D280" s="27"/>
      <c r="E280" s="120"/>
      <c r="F280" s="27"/>
      <c r="G280" s="27"/>
      <c r="H280" s="27"/>
      <c r="I280" s="8"/>
      <c r="J280" s="8"/>
      <c r="K280" s="131"/>
      <c r="L280" s="132" t="s">
        <v>1286</v>
      </c>
    </row>
    <row r="281" spans="1:13" ht="15.75" x14ac:dyDescent="0.25">
      <c r="A281" s="68" t="s">
        <v>639</v>
      </c>
      <c r="B281" s="69"/>
      <c r="C281" s="84" t="s">
        <v>640</v>
      </c>
      <c r="D281" s="26" t="s">
        <v>630</v>
      </c>
      <c r="E281" s="66"/>
      <c r="F281" s="32">
        <v>6</v>
      </c>
      <c r="G281" s="32">
        <v>3</v>
      </c>
      <c r="H281" s="26" t="s">
        <v>14</v>
      </c>
      <c r="I281" s="11">
        <v>1139.4926490988819</v>
      </c>
      <c r="J281" s="8"/>
      <c r="K281" s="131">
        <f t="shared" ref="K281:K282" si="49">ROUND(I281,0)</f>
        <v>1139</v>
      </c>
      <c r="L281" s="132">
        <v>32370.38</v>
      </c>
      <c r="M281" s="134">
        <f t="shared" ref="M281:M282" si="50">K281*$P$1</f>
        <v>200623.46</v>
      </c>
    </row>
    <row r="282" spans="1:13" ht="15.75" x14ac:dyDescent="0.25">
      <c r="A282" s="68" t="s">
        <v>641</v>
      </c>
      <c r="B282" s="69"/>
      <c r="C282" s="84" t="s">
        <v>642</v>
      </c>
      <c r="D282" s="26" t="s">
        <v>12</v>
      </c>
      <c r="E282" s="66" t="s">
        <v>635</v>
      </c>
      <c r="F282" s="32"/>
      <c r="G282" s="32"/>
      <c r="H282" s="26" t="s">
        <v>14</v>
      </c>
      <c r="I282" s="11">
        <v>456.48966464798423</v>
      </c>
      <c r="J282" s="8"/>
      <c r="K282" s="131">
        <f t="shared" si="49"/>
        <v>456</v>
      </c>
      <c r="L282" s="132">
        <v>12959.52</v>
      </c>
      <c r="M282" s="134">
        <f t="shared" si="50"/>
        <v>80319.839999999997</v>
      </c>
    </row>
    <row r="283" spans="1:13" ht="15.75" x14ac:dyDescent="0.25">
      <c r="A283" s="137" t="s">
        <v>643</v>
      </c>
      <c r="B283" s="138"/>
      <c r="C283" s="138"/>
      <c r="D283" s="27"/>
      <c r="E283" s="120"/>
      <c r="F283" s="27"/>
      <c r="G283" s="27"/>
      <c r="H283" s="27"/>
      <c r="I283" s="8"/>
      <c r="J283" s="8"/>
      <c r="K283" s="131"/>
      <c r="L283" s="132" t="s">
        <v>1286</v>
      </c>
    </row>
    <row r="284" spans="1:13" ht="15.75" x14ac:dyDescent="0.25">
      <c r="A284" s="68" t="s">
        <v>644</v>
      </c>
      <c r="B284" s="69"/>
      <c r="C284" s="84" t="s">
        <v>645</v>
      </c>
      <c r="D284" s="26" t="s">
        <v>12</v>
      </c>
      <c r="E284" s="66"/>
      <c r="F284" s="32">
        <v>3</v>
      </c>
      <c r="G284" s="32">
        <v>2</v>
      </c>
      <c r="H284" s="26" t="s">
        <v>14</v>
      </c>
      <c r="I284" s="11">
        <v>565.5320234134274</v>
      </c>
      <c r="J284" s="8"/>
      <c r="K284" s="131">
        <f t="shared" ref="K284:K285" si="51">ROUND(I284,0)</f>
        <v>566</v>
      </c>
      <c r="L284" s="132">
        <v>16085.72</v>
      </c>
      <c r="M284" s="134">
        <f t="shared" ref="M284:M285" si="52">K284*$P$1</f>
        <v>99695.239999999991</v>
      </c>
    </row>
    <row r="285" spans="1:13" ht="15.75" x14ac:dyDescent="0.25">
      <c r="A285" s="68" t="s">
        <v>646</v>
      </c>
      <c r="B285" s="69"/>
      <c r="C285" s="84" t="s">
        <v>647</v>
      </c>
      <c r="D285" s="26" t="s">
        <v>12</v>
      </c>
      <c r="E285" s="66"/>
      <c r="F285" s="32">
        <v>2</v>
      </c>
      <c r="G285" s="32"/>
      <c r="H285" s="26" t="s">
        <v>14</v>
      </c>
      <c r="I285" s="11">
        <v>312.53085504426252</v>
      </c>
      <c r="J285" s="8"/>
      <c r="K285" s="131">
        <f t="shared" si="51"/>
        <v>313</v>
      </c>
      <c r="L285" s="132">
        <v>8895.4599999999991</v>
      </c>
      <c r="M285" s="134">
        <f t="shared" si="52"/>
        <v>55131.819999999992</v>
      </c>
    </row>
    <row r="286" spans="1:13" ht="15.75" x14ac:dyDescent="0.25">
      <c r="A286" s="137" t="s">
        <v>648</v>
      </c>
      <c r="B286" s="138"/>
      <c r="C286" s="138"/>
      <c r="D286" s="27"/>
      <c r="E286" s="120"/>
      <c r="F286" s="27"/>
      <c r="G286" s="27"/>
      <c r="H286" s="27"/>
      <c r="I286" s="8"/>
      <c r="J286" s="8"/>
      <c r="K286" s="131"/>
      <c r="L286" s="132" t="s">
        <v>1286</v>
      </c>
    </row>
    <row r="287" spans="1:13" ht="15.75" x14ac:dyDescent="0.25">
      <c r="A287" s="68" t="s">
        <v>649</v>
      </c>
      <c r="B287" s="69"/>
      <c r="C287" s="84" t="s">
        <v>650</v>
      </c>
      <c r="D287" s="26" t="s">
        <v>12</v>
      </c>
      <c r="E287" s="66"/>
      <c r="F287" s="32">
        <v>1</v>
      </c>
      <c r="G287" s="32"/>
      <c r="H287" s="26" t="s">
        <v>14</v>
      </c>
      <c r="I287" s="11">
        <v>312.53085504426252</v>
      </c>
      <c r="J287" s="8"/>
      <c r="K287" s="131">
        <f>ROUND(I287,0)</f>
        <v>313</v>
      </c>
      <c r="L287" s="132">
        <v>8895.4599999999991</v>
      </c>
      <c r="M287" s="134">
        <f>K287*$P$1</f>
        <v>55131.819999999992</v>
      </c>
    </row>
    <row r="288" spans="1:13" ht="15.75" x14ac:dyDescent="0.25">
      <c r="A288" s="137" t="s">
        <v>651</v>
      </c>
      <c r="B288" s="138"/>
      <c r="C288" s="138"/>
      <c r="D288" s="27"/>
      <c r="E288" s="120"/>
      <c r="F288" s="27"/>
      <c r="G288" s="27"/>
      <c r="H288" s="27"/>
      <c r="I288" s="8"/>
      <c r="J288" s="8"/>
      <c r="K288" s="131"/>
      <c r="L288" s="132" t="s">
        <v>1286</v>
      </c>
    </row>
    <row r="289" spans="1:13" ht="15.75" x14ac:dyDescent="0.25">
      <c r="A289" s="68" t="s">
        <v>652</v>
      </c>
      <c r="B289" s="69"/>
      <c r="C289" s="84" t="s">
        <v>653</v>
      </c>
      <c r="D289" s="26" t="s">
        <v>42</v>
      </c>
      <c r="E289" s="66"/>
      <c r="F289" s="32">
        <v>1</v>
      </c>
      <c r="G289" s="32"/>
      <c r="H289" s="26" t="s">
        <v>14</v>
      </c>
      <c r="I289" s="11">
        <v>325.92503454615945</v>
      </c>
      <c r="J289" s="8"/>
      <c r="K289" s="131">
        <f t="shared" ref="K289:K291" si="53">ROUND(I289,0)</f>
        <v>326</v>
      </c>
      <c r="L289" s="132">
        <v>9264.92</v>
      </c>
      <c r="M289" s="134">
        <f t="shared" ref="M289:M291" si="54">K289*$P$1</f>
        <v>57421.639999999992</v>
      </c>
    </row>
    <row r="290" spans="1:13" ht="15.75" x14ac:dyDescent="0.25">
      <c r="A290" s="68" t="s">
        <v>654</v>
      </c>
      <c r="B290" s="69"/>
      <c r="C290" s="84" t="s">
        <v>655</v>
      </c>
      <c r="D290" s="26" t="s">
        <v>12</v>
      </c>
      <c r="E290" s="66"/>
      <c r="F290" s="32">
        <v>1</v>
      </c>
      <c r="G290" s="32"/>
      <c r="H290" s="26" t="s">
        <v>14</v>
      </c>
      <c r="I290" s="11">
        <v>431.59022839445777</v>
      </c>
      <c r="J290" s="8"/>
      <c r="K290" s="131">
        <f t="shared" si="53"/>
        <v>432</v>
      </c>
      <c r="L290" s="132">
        <v>12277.44</v>
      </c>
      <c r="M290" s="134">
        <f t="shared" si="54"/>
        <v>76092.479999999996</v>
      </c>
    </row>
    <row r="291" spans="1:13" ht="15.75" x14ac:dyDescent="0.25">
      <c r="A291" s="68" t="s">
        <v>656</v>
      </c>
      <c r="B291" s="69"/>
      <c r="C291" s="84" t="s">
        <v>657</v>
      </c>
      <c r="D291" s="26" t="s">
        <v>12</v>
      </c>
      <c r="E291" s="66"/>
      <c r="F291" s="32">
        <v>1</v>
      </c>
      <c r="G291" s="32"/>
      <c r="H291" s="26" t="s">
        <v>14</v>
      </c>
      <c r="I291" s="11">
        <v>312.53085504426252</v>
      </c>
      <c r="J291" s="8"/>
      <c r="K291" s="131">
        <f t="shared" si="53"/>
        <v>313</v>
      </c>
      <c r="L291" s="132">
        <v>8895.4599999999991</v>
      </c>
      <c r="M291" s="134">
        <f t="shared" si="54"/>
        <v>55131.819999999992</v>
      </c>
    </row>
    <row r="292" spans="1:13" ht="15.75" x14ac:dyDescent="0.25">
      <c r="A292" s="137" t="s">
        <v>658</v>
      </c>
      <c r="B292" s="138"/>
      <c r="C292" s="138"/>
      <c r="D292" s="27"/>
      <c r="E292" s="120"/>
      <c r="F292" s="27"/>
      <c r="G292" s="27"/>
      <c r="H292" s="27"/>
      <c r="I292" s="8"/>
      <c r="J292" s="8"/>
      <c r="K292" s="131"/>
      <c r="L292" s="132" t="s">
        <v>1286</v>
      </c>
    </row>
    <row r="293" spans="1:13" ht="15.75" x14ac:dyDescent="0.25">
      <c r="A293" s="68" t="s">
        <v>659</v>
      </c>
      <c r="B293" s="69"/>
      <c r="C293" s="84" t="s">
        <v>660</v>
      </c>
      <c r="D293" s="26" t="s">
        <v>630</v>
      </c>
      <c r="E293" s="66"/>
      <c r="F293" s="32">
        <v>6</v>
      </c>
      <c r="G293" s="32">
        <v>3</v>
      </c>
      <c r="H293" s="26" t="s">
        <v>14</v>
      </c>
      <c r="I293" s="11">
        <v>1141.2871257116358</v>
      </c>
      <c r="J293" s="8"/>
      <c r="K293" s="131">
        <f t="shared" ref="K293:K296" si="55">ROUND(I293,0)</f>
        <v>1141</v>
      </c>
      <c r="L293" s="132">
        <v>32427.22</v>
      </c>
      <c r="M293" s="134">
        <f t="shared" ref="M293:M296" si="56">K293*$P$1</f>
        <v>200975.74</v>
      </c>
    </row>
    <row r="294" spans="1:13" ht="15.75" x14ac:dyDescent="0.25">
      <c r="A294" s="68" t="s">
        <v>661</v>
      </c>
      <c r="B294" s="69"/>
      <c r="C294" s="84" t="s">
        <v>662</v>
      </c>
      <c r="D294" s="26" t="s">
        <v>12</v>
      </c>
      <c r="E294" s="66" t="s">
        <v>635</v>
      </c>
      <c r="F294" s="32"/>
      <c r="G294" s="32"/>
      <c r="H294" s="26" t="s">
        <v>14</v>
      </c>
      <c r="I294" s="11">
        <v>520.39821769870184</v>
      </c>
      <c r="J294" s="8"/>
      <c r="K294" s="131">
        <f t="shared" si="55"/>
        <v>520</v>
      </c>
      <c r="L294" s="132">
        <v>14778.4</v>
      </c>
      <c r="M294" s="134">
        <f t="shared" si="56"/>
        <v>91592.799999999988</v>
      </c>
    </row>
    <row r="295" spans="1:13" ht="15.75" x14ac:dyDescent="0.25">
      <c r="A295" s="68" t="s">
        <v>663</v>
      </c>
      <c r="B295" s="69"/>
      <c r="C295" s="84" t="s">
        <v>664</v>
      </c>
      <c r="D295" s="26" t="s">
        <v>12</v>
      </c>
      <c r="E295" s="66"/>
      <c r="F295" s="32">
        <v>2</v>
      </c>
      <c r="G295" s="32"/>
      <c r="H295" s="26" t="s">
        <v>14</v>
      </c>
      <c r="I295" s="11">
        <v>514.73144944789931</v>
      </c>
      <c r="J295" s="8"/>
      <c r="K295" s="131">
        <f t="shared" si="55"/>
        <v>515</v>
      </c>
      <c r="L295" s="132">
        <v>14636.3</v>
      </c>
      <c r="M295" s="134">
        <f t="shared" si="56"/>
        <v>90712.099999999991</v>
      </c>
    </row>
    <row r="296" spans="1:13" ht="15.75" x14ac:dyDescent="0.25">
      <c r="A296" s="68" t="s">
        <v>665</v>
      </c>
      <c r="B296" s="69"/>
      <c r="C296" s="84" t="s">
        <v>666</v>
      </c>
      <c r="D296" s="26" t="s">
        <v>667</v>
      </c>
      <c r="E296" s="66"/>
      <c r="F296" s="32">
        <v>2</v>
      </c>
      <c r="G296" s="32"/>
      <c r="H296" s="26" t="s">
        <v>14</v>
      </c>
      <c r="I296" s="11">
        <v>253.00116836916487</v>
      </c>
      <c r="J296" s="8"/>
      <c r="K296" s="131">
        <f t="shared" si="55"/>
        <v>253</v>
      </c>
      <c r="L296" s="132">
        <v>7190.26</v>
      </c>
      <c r="M296" s="134">
        <f t="shared" si="56"/>
        <v>44563.42</v>
      </c>
    </row>
    <row r="297" spans="1:13" ht="15.75" x14ac:dyDescent="0.25">
      <c r="A297" s="137" t="s">
        <v>668</v>
      </c>
      <c r="B297" s="138"/>
      <c r="C297" s="138"/>
      <c r="D297" s="27"/>
      <c r="E297" s="120"/>
      <c r="F297" s="27"/>
      <c r="G297" s="27"/>
      <c r="H297" s="27"/>
      <c r="I297" s="8"/>
      <c r="J297" s="8"/>
      <c r="K297" s="131"/>
      <c r="L297" s="132" t="s">
        <v>1286</v>
      </c>
    </row>
    <row r="298" spans="1:13" ht="15.75" x14ac:dyDescent="0.25">
      <c r="A298" s="68" t="s">
        <v>669</v>
      </c>
      <c r="B298" s="69"/>
      <c r="C298" s="84" t="s">
        <v>670</v>
      </c>
      <c r="D298" s="26" t="s">
        <v>42</v>
      </c>
      <c r="E298" s="66" t="s">
        <v>671</v>
      </c>
      <c r="F298" s="32">
        <v>1</v>
      </c>
      <c r="G298" s="32"/>
      <c r="H298" s="26" t="s">
        <v>44</v>
      </c>
      <c r="I298" s="11">
        <v>168.17136485715079</v>
      </c>
      <c r="J298" s="8"/>
      <c r="K298" s="131">
        <f t="shared" ref="K298:K302" si="57">ROUND(I298,0)</f>
        <v>168</v>
      </c>
      <c r="L298" s="132">
        <v>4774.5600000000004</v>
      </c>
      <c r="M298" s="134">
        <f t="shared" ref="M298:M301" si="58">K298*$P$1</f>
        <v>29591.519999999997</v>
      </c>
    </row>
    <row r="299" spans="1:13" ht="15.75" x14ac:dyDescent="0.25">
      <c r="A299" s="68" t="s">
        <v>672</v>
      </c>
      <c r="B299" s="69"/>
      <c r="C299" s="84" t="s">
        <v>673</v>
      </c>
      <c r="D299" s="26" t="s">
        <v>42</v>
      </c>
      <c r="E299" s="66"/>
      <c r="F299" s="32">
        <v>1</v>
      </c>
      <c r="G299" s="32"/>
      <c r="H299" s="26" t="s">
        <v>44</v>
      </c>
      <c r="I299" s="11">
        <v>255.97765270291973</v>
      </c>
      <c r="J299" s="8"/>
      <c r="K299" s="131">
        <f t="shared" si="57"/>
        <v>256</v>
      </c>
      <c r="L299" s="132">
        <v>7275.52</v>
      </c>
      <c r="M299" s="134">
        <f t="shared" si="58"/>
        <v>45091.839999999997</v>
      </c>
    </row>
    <row r="300" spans="1:13" ht="15.75" x14ac:dyDescent="0.25">
      <c r="A300" s="68" t="s">
        <v>674</v>
      </c>
      <c r="B300" s="69"/>
      <c r="C300" s="84" t="s">
        <v>675</v>
      </c>
      <c r="D300" s="26" t="s">
        <v>676</v>
      </c>
      <c r="E300" s="66" t="s">
        <v>677</v>
      </c>
      <c r="F300" s="32">
        <v>1</v>
      </c>
      <c r="G300" s="32"/>
      <c r="H300" s="26" t="s">
        <v>19</v>
      </c>
      <c r="I300" s="11">
        <v>132.4535528520922</v>
      </c>
      <c r="J300" s="8"/>
      <c r="K300" s="131">
        <f t="shared" si="57"/>
        <v>132</v>
      </c>
      <c r="L300" s="132">
        <v>3751.44</v>
      </c>
      <c r="M300" s="134">
        <f t="shared" si="58"/>
        <v>23250.48</v>
      </c>
    </row>
    <row r="301" spans="1:13" ht="15.75" x14ac:dyDescent="0.25">
      <c r="A301" s="68" t="s">
        <v>678</v>
      </c>
      <c r="B301" s="69"/>
      <c r="C301" s="84" t="s">
        <v>679</v>
      </c>
      <c r="D301" s="26" t="s">
        <v>667</v>
      </c>
      <c r="E301" s="66"/>
      <c r="F301" s="32">
        <v>2</v>
      </c>
      <c r="G301" s="32"/>
      <c r="H301" s="26" t="s">
        <v>44</v>
      </c>
      <c r="I301" s="11">
        <v>312.53085504426252</v>
      </c>
      <c r="J301" s="8"/>
      <c r="K301" s="131">
        <f t="shared" si="57"/>
        <v>313</v>
      </c>
      <c r="L301" s="132">
        <v>8895.4599999999991</v>
      </c>
      <c r="M301" s="134">
        <f t="shared" si="58"/>
        <v>55131.819999999992</v>
      </c>
    </row>
    <row r="302" spans="1:13" ht="15.75" x14ac:dyDescent="0.25">
      <c r="A302" s="68" t="s">
        <v>680</v>
      </c>
      <c r="B302" s="69"/>
      <c r="C302" s="84" t="s">
        <v>681</v>
      </c>
      <c r="D302" s="26" t="s">
        <v>42</v>
      </c>
      <c r="E302" s="66" t="s">
        <v>682</v>
      </c>
      <c r="F302" s="32"/>
      <c r="G302" s="32"/>
      <c r="H302" s="26"/>
      <c r="I302" s="14" t="s">
        <v>626</v>
      </c>
      <c r="J302" s="8" t="str">
        <f>MID(I302,5,3)</f>
        <v>432</v>
      </c>
      <c r="K302" s="131" t="e">
        <f t="shared" si="57"/>
        <v>#VALUE!</v>
      </c>
      <c r="L302" s="132">
        <v>2358.7199999999998</v>
      </c>
      <c r="M302" s="134">
        <f>J302*$P$2</f>
        <v>7702.5599999999995</v>
      </c>
    </row>
    <row r="303" spans="1:13" ht="15.75" x14ac:dyDescent="0.25">
      <c r="A303" s="154" t="s">
        <v>683</v>
      </c>
      <c r="B303" s="138"/>
      <c r="C303" s="138"/>
      <c r="D303" s="5"/>
      <c r="E303" s="30"/>
      <c r="F303" s="5"/>
      <c r="G303" s="5"/>
      <c r="H303" s="5"/>
      <c r="I303" s="8"/>
      <c r="J303" s="8"/>
      <c r="K303" s="131"/>
      <c r="L303" s="132" t="s">
        <v>1286</v>
      </c>
    </row>
    <row r="304" spans="1:13" ht="15.75" x14ac:dyDescent="0.25">
      <c r="A304" s="137" t="s">
        <v>684</v>
      </c>
      <c r="B304" s="138"/>
      <c r="C304" s="138"/>
      <c r="D304" s="27"/>
      <c r="E304" s="33"/>
      <c r="F304" s="27"/>
      <c r="G304" s="27"/>
      <c r="H304" s="27"/>
      <c r="I304" s="10"/>
      <c r="J304" s="8"/>
      <c r="K304" s="131"/>
      <c r="L304" s="132" t="s">
        <v>1286</v>
      </c>
    </row>
    <row r="305" spans="1:13" ht="15.75" x14ac:dyDescent="0.25">
      <c r="A305" s="68" t="s">
        <v>685</v>
      </c>
      <c r="B305" s="69"/>
      <c r="C305" s="84" t="s">
        <v>686</v>
      </c>
      <c r="D305" s="26" t="s">
        <v>630</v>
      </c>
      <c r="E305" s="66" t="s">
        <v>687</v>
      </c>
      <c r="F305" s="26">
        <v>4</v>
      </c>
      <c r="G305" s="26">
        <v>3</v>
      </c>
      <c r="H305" s="26" t="s">
        <v>14</v>
      </c>
      <c r="I305" s="11">
        <v>1185.2166153715432</v>
      </c>
      <c r="J305" s="8"/>
      <c r="K305" s="131">
        <f t="shared" ref="K305:K311" si="59">ROUND(I305,0)</f>
        <v>1185</v>
      </c>
      <c r="L305" s="132">
        <v>33677.699999999997</v>
      </c>
      <c r="M305" s="134">
        <f t="shared" ref="M305:M311" si="60">K305*$P$1</f>
        <v>208725.9</v>
      </c>
    </row>
    <row r="306" spans="1:13" ht="15.75" x14ac:dyDescent="0.25">
      <c r="A306" s="68" t="s">
        <v>688</v>
      </c>
      <c r="B306" s="69"/>
      <c r="C306" s="84" t="s">
        <v>689</v>
      </c>
      <c r="D306" s="26" t="s">
        <v>630</v>
      </c>
      <c r="E306" s="66" t="s">
        <v>690</v>
      </c>
      <c r="F306" s="26">
        <v>3</v>
      </c>
      <c r="G306" s="26">
        <v>2</v>
      </c>
      <c r="H306" s="26" t="s">
        <v>14</v>
      </c>
      <c r="I306" s="11">
        <v>1031.0129407543684</v>
      </c>
      <c r="J306" s="8"/>
      <c r="K306" s="131">
        <f t="shared" si="59"/>
        <v>1031</v>
      </c>
      <c r="L306" s="132">
        <v>29301.02</v>
      </c>
      <c r="M306" s="134">
        <f t="shared" si="60"/>
        <v>181600.34</v>
      </c>
    </row>
    <row r="307" spans="1:13" ht="15.75" x14ac:dyDescent="0.25">
      <c r="A307" s="68" t="s">
        <v>691</v>
      </c>
      <c r="B307" s="69"/>
      <c r="C307" s="84" t="s">
        <v>692</v>
      </c>
      <c r="D307" s="26" t="s">
        <v>12</v>
      </c>
      <c r="E307" s="66" t="s">
        <v>693</v>
      </c>
      <c r="F307" s="26"/>
      <c r="G307" s="26"/>
      <c r="H307" s="26" t="s">
        <v>14</v>
      </c>
      <c r="I307" s="11">
        <v>407.02597834998539</v>
      </c>
      <c r="J307" s="8"/>
      <c r="K307" s="131">
        <f t="shared" si="59"/>
        <v>407</v>
      </c>
      <c r="L307" s="132">
        <v>11566.94</v>
      </c>
      <c r="M307" s="134">
        <f t="shared" si="60"/>
        <v>71688.98</v>
      </c>
    </row>
    <row r="308" spans="1:13" ht="15.75" x14ac:dyDescent="0.25">
      <c r="A308" s="68" t="s">
        <v>694</v>
      </c>
      <c r="B308" s="69"/>
      <c r="C308" s="84" t="s">
        <v>695</v>
      </c>
      <c r="D308" s="26" t="s">
        <v>12</v>
      </c>
      <c r="E308" s="66"/>
      <c r="F308" s="26">
        <v>3</v>
      </c>
      <c r="G308" s="26">
        <v>2</v>
      </c>
      <c r="H308" s="26" t="s">
        <v>14</v>
      </c>
      <c r="I308" s="11">
        <v>537.91979517619222</v>
      </c>
      <c r="J308" s="8"/>
      <c r="K308" s="131">
        <f t="shared" si="59"/>
        <v>538</v>
      </c>
      <c r="L308" s="132">
        <v>15289.96</v>
      </c>
      <c r="M308" s="134">
        <f t="shared" si="60"/>
        <v>94763.319999999992</v>
      </c>
    </row>
    <row r="309" spans="1:13" ht="15.75" x14ac:dyDescent="0.25">
      <c r="A309" s="68" t="s">
        <v>696</v>
      </c>
      <c r="B309" s="69"/>
      <c r="C309" s="84" t="s">
        <v>697</v>
      </c>
      <c r="D309" s="26" t="s">
        <v>630</v>
      </c>
      <c r="E309" s="66"/>
      <c r="F309" s="26">
        <v>3</v>
      </c>
      <c r="G309" s="26">
        <v>2</v>
      </c>
      <c r="H309" s="26" t="s">
        <v>14</v>
      </c>
      <c r="I309" s="11">
        <v>545.78411966707222</v>
      </c>
      <c r="J309" s="8"/>
      <c r="K309" s="131">
        <f t="shared" si="59"/>
        <v>546</v>
      </c>
      <c r="L309" s="132">
        <v>15517.32</v>
      </c>
      <c r="M309" s="134">
        <f t="shared" si="60"/>
        <v>96172.439999999988</v>
      </c>
    </row>
    <row r="310" spans="1:13" ht="15.75" x14ac:dyDescent="0.25">
      <c r="A310" s="68" t="s">
        <v>698</v>
      </c>
      <c r="B310" s="69"/>
      <c r="C310" s="84" t="s">
        <v>699</v>
      </c>
      <c r="D310" s="26" t="s">
        <v>630</v>
      </c>
      <c r="E310" s="66" t="s">
        <v>700</v>
      </c>
      <c r="F310" s="26"/>
      <c r="G310" s="26"/>
      <c r="H310" s="26"/>
      <c r="I310" s="11">
        <v>199.75384206835207</v>
      </c>
      <c r="J310" s="8"/>
      <c r="K310" s="131">
        <f t="shared" si="59"/>
        <v>200</v>
      </c>
      <c r="L310" s="132">
        <v>5684</v>
      </c>
      <c r="M310" s="134">
        <f t="shared" si="60"/>
        <v>35228</v>
      </c>
    </row>
    <row r="311" spans="1:13" ht="15.75" x14ac:dyDescent="0.25">
      <c r="A311" s="68" t="s">
        <v>701</v>
      </c>
      <c r="B311" s="69"/>
      <c r="C311" s="84" t="s">
        <v>702</v>
      </c>
      <c r="D311" s="26" t="s">
        <v>42</v>
      </c>
      <c r="E311" s="66"/>
      <c r="F311" s="26">
        <v>1</v>
      </c>
      <c r="G311" s="26"/>
      <c r="H311" s="26" t="s">
        <v>19</v>
      </c>
      <c r="I311" s="11">
        <v>201.32670696652809</v>
      </c>
      <c r="J311" s="8"/>
      <c r="K311" s="131">
        <f t="shared" si="59"/>
        <v>201</v>
      </c>
      <c r="L311" s="132">
        <v>5712.42</v>
      </c>
      <c r="M311" s="134">
        <f t="shared" si="60"/>
        <v>35404.14</v>
      </c>
    </row>
    <row r="312" spans="1:13" ht="15.75" x14ac:dyDescent="0.25">
      <c r="A312" s="137" t="s">
        <v>703</v>
      </c>
      <c r="B312" s="138"/>
      <c r="C312" s="141"/>
      <c r="D312" s="25"/>
      <c r="E312" s="119"/>
      <c r="F312" s="25"/>
      <c r="G312" s="25"/>
      <c r="H312" s="25"/>
      <c r="I312" s="8"/>
      <c r="J312" s="8"/>
      <c r="K312" s="131"/>
      <c r="L312" s="132" t="s">
        <v>1286</v>
      </c>
    </row>
    <row r="313" spans="1:13" ht="15.75" x14ac:dyDescent="0.25">
      <c r="A313" s="68" t="s">
        <v>704</v>
      </c>
      <c r="B313" s="69"/>
      <c r="C313" s="84" t="s">
        <v>705</v>
      </c>
      <c r="D313" s="26" t="s">
        <v>630</v>
      </c>
      <c r="E313" s="66"/>
      <c r="F313" s="26">
        <v>5</v>
      </c>
      <c r="G313" s="26">
        <v>3</v>
      </c>
      <c r="H313" s="26" t="s">
        <v>14</v>
      </c>
      <c r="I313" s="11">
        <v>1090.1841182237495</v>
      </c>
      <c r="J313" s="8"/>
      <c r="K313" s="131">
        <f t="shared" ref="K313:K314" si="61">ROUND(I313,0)</f>
        <v>1090</v>
      </c>
      <c r="L313" s="132">
        <v>30977.8</v>
      </c>
      <c r="M313" s="134">
        <f t="shared" ref="M313:M314" si="62">K313*$P$1</f>
        <v>191992.59999999998</v>
      </c>
    </row>
    <row r="314" spans="1:13" ht="15.75" x14ac:dyDescent="0.25">
      <c r="A314" s="68" t="s">
        <v>706</v>
      </c>
      <c r="B314" s="69"/>
      <c r="C314" s="84" t="s">
        <v>707</v>
      </c>
      <c r="D314" s="26" t="s">
        <v>630</v>
      </c>
      <c r="E314" s="66"/>
      <c r="F314" s="26">
        <v>5</v>
      </c>
      <c r="G314" s="26">
        <v>3</v>
      </c>
      <c r="H314" s="26" t="s">
        <v>14</v>
      </c>
      <c r="I314" s="11">
        <v>995.15162107595529</v>
      </c>
      <c r="J314" s="8"/>
      <c r="K314" s="131">
        <f t="shared" si="61"/>
        <v>995</v>
      </c>
      <c r="L314" s="132">
        <v>28363.16</v>
      </c>
      <c r="M314" s="134">
        <f t="shared" si="62"/>
        <v>175259.3</v>
      </c>
    </row>
    <row r="315" spans="1:13" ht="15.75" x14ac:dyDescent="0.25">
      <c r="A315" s="140" t="s">
        <v>121</v>
      </c>
      <c r="B315" s="147"/>
      <c r="C315" s="147"/>
      <c r="D315" s="3"/>
      <c r="E315" s="34"/>
      <c r="F315" s="5"/>
      <c r="G315" s="5"/>
      <c r="H315" s="5"/>
      <c r="I315" s="8"/>
      <c r="J315" s="8"/>
      <c r="K315" s="131"/>
      <c r="L315" s="132" t="s">
        <v>1286</v>
      </c>
    </row>
    <row r="316" spans="1:13" ht="15.75" x14ac:dyDescent="0.25">
      <c r="A316" s="152" t="s">
        <v>708</v>
      </c>
      <c r="B316" s="141"/>
      <c r="C316" s="141"/>
      <c r="D316" s="25"/>
      <c r="E316" s="121"/>
      <c r="F316" s="25"/>
      <c r="G316" s="25"/>
      <c r="H316" s="25"/>
      <c r="I316" s="10"/>
      <c r="J316" s="8"/>
      <c r="K316" s="131"/>
      <c r="L316" s="132" t="s">
        <v>1286</v>
      </c>
    </row>
    <row r="317" spans="1:13" ht="15.75" x14ac:dyDescent="0.25">
      <c r="A317" s="68" t="s">
        <v>122</v>
      </c>
      <c r="B317" s="69"/>
      <c r="C317" s="84" t="s">
        <v>709</v>
      </c>
      <c r="D317" s="26" t="s">
        <v>12</v>
      </c>
      <c r="E317" s="66"/>
      <c r="F317" s="26">
        <v>7</v>
      </c>
      <c r="G317" s="26">
        <v>3</v>
      </c>
      <c r="H317" s="26" t="s">
        <v>14</v>
      </c>
      <c r="I317" s="11">
        <v>1132.4739254400001</v>
      </c>
      <c r="J317" s="8"/>
      <c r="K317" s="131">
        <f t="shared" ref="K317:K318" si="63">ROUND(I317,0)</f>
        <v>1132</v>
      </c>
      <c r="L317" s="132">
        <v>32171.439999999999</v>
      </c>
      <c r="M317" s="134">
        <f t="shared" ref="M317:M318" si="64">K317*$P$1</f>
        <v>199390.47999999998</v>
      </c>
    </row>
    <row r="318" spans="1:13" ht="15.75" x14ac:dyDescent="0.25">
      <c r="A318" s="68" t="s">
        <v>128</v>
      </c>
      <c r="B318" s="68"/>
      <c r="C318" s="84" t="s">
        <v>710</v>
      </c>
      <c r="D318" s="26" t="s">
        <v>28</v>
      </c>
      <c r="E318" s="66" t="s">
        <v>711</v>
      </c>
      <c r="F318" s="26">
        <v>4</v>
      </c>
      <c r="G318" s="26">
        <v>3</v>
      </c>
      <c r="H318" s="26" t="s">
        <v>14</v>
      </c>
      <c r="I318" s="11">
        <v>566.87904000000003</v>
      </c>
      <c r="J318" s="8"/>
      <c r="K318" s="131">
        <f t="shared" si="63"/>
        <v>567</v>
      </c>
      <c r="L318" s="132">
        <v>16114.14</v>
      </c>
      <c r="M318" s="134">
        <f t="shared" si="64"/>
        <v>99871.37999999999</v>
      </c>
    </row>
    <row r="319" spans="1:13" ht="15.75" x14ac:dyDescent="0.25">
      <c r="A319" s="137" t="s">
        <v>712</v>
      </c>
      <c r="B319" s="155"/>
      <c r="C319" s="155"/>
      <c r="D319" s="27"/>
      <c r="E319" s="120"/>
      <c r="F319" s="27"/>
      <c r="G319" s="27"/>
      <c r="H319" s="27"/>
      <c r="I319" s="8"/>
      <c r="J319" s="8"/>
      <c r="K319" s="131"/>
      <c r="L319" s="132" t="s">
        <v>1286</v>
      </c>
    </row>
    <row r="320" spans="1:13" ht="15.75" x14ac:dyDescent="0.25">
      <c r="A320" s="68" t="s">
        <v>134</v>
      </c>
      <c r="B320" s="69"/>
      <c r="C320" s="84" t="s">
        <v>713</v>
      </c>
      <c r="D320" s="26" t="s">
        <v>12</v>
      </c>
      <c r="E320" s="66"/>
      <c r="F320" s="26">
        <v>4</v>
      </c>
      <c r="G320" s="26">
        <v>3</v>
      </c>
      <c r="H320" s="26" t="s">
        <v>14</v>
      </c>
      <c r="I320" s="11">
        <v>1055.4824966400004</v>
      </c>
      <c r="J320" s="8"/>
      <c r="K320" s="131">
        <f t="shared" ref="K320:K326" si="65">ROUND(I320,0)</f>
        <v>1055</v>
      </c>
      <c r="L320" s="132">
        <v>29983.1</v>
      </c>
      <c r="M320" s="134">
        <f t="shared" ref="M320:M322" si="66">K320*$P$1</f>
        <v>185827.69999999998</v>
      </c>
    </row>
    <row r="321" spans="1:13" ht="15.75" x14ac:dyDescent="0.25">
      <c r="A321" s="68" t="s">
        <v>714</v>
      </c>
      <c r="B321" s="69"/>
      <c r="C321" s="84" t="s">
        <v>715</v>
      </c>
      <c r="D321" s="26" t="s">
        <v>12</v>
      </c>
      <c r="E321" s="66" t="s">
        <v>716</v>
      </c>
      <c r="F321" s="26">
        <v>2</v>
      </c>
      <c r="G321" s="26"/>
      <c r="H321" s="26" t="s">
        <v>14</v>
      </c>
      <c r="I321" s="11">
        <v>485.00840232000002</v>
      </c>
      <c r="J321" s="8"/>
      <c r="K321" s="131">
        <f t="shared" si="65"/>
        <v>485</v>
      </c>
      <c r="L321" s="132">
        <v>13783.7</v>
      </c>
      <c r="M321" s="134">
        <f t="shared" si="66"/>
        <v>85427.9</v>
      </c>
    </row>
    <row r="322" spans="1:13" ht="15.75" x14ac:dyDescent="0.25">
      <c r="A322" s="68" t="s">
        <v>717</v>
      </c>
      <c r="B322" s="69"/>
      <c r="C322" s="84" t="s">
        <v>718</v>
      </c>
      <c r="D322" s="26" t="s">
        <v>12</v>
      </c>
      <c r="E322" s="66" t="s">
        <v>719</v>
      </c>
      <c r="F322" s="26">
        <v>4</v>
      </c>
      <c r="G322" s="26">
        <v>3</v>
      </c>
      <c r="H322" s="26" t="s">
        <v>14</v>
      </c>
      <c r="I322" s="11">
        <v>897.10921871999994</v>
      </c>
      <c r="J322" s="8"/>
      <c r="K322" s="131">
        <f t="shared" si="65"/>
        <v>897</v>
      </c>
      <c r="L322" s="132">
        <v>25492.74</v>
      </c>
      <c r="M322" s="134">
        <f t="shared" si="66"/>
        <v>157997.57999999999</v>
      </c>
    </row>
    <row r="323" spans="1:13" ht="15.75" x14ac:dyDescent="0.25">
      <c r="A323" s="68" t="s">
        <v>720</v>
      </c>
      <c r="B323" s="69"/>
      <c r="C323" s="84" t="s">
        <v>721</v>
      </c>
      <c r="D323" s="26"/>
      <c r="E323" s="66"/>
      <c r="F323" s="26"/>
      <c r="G323" s="26"/>
      <c r="H323" s="26"/>
      <c r="I323" s="11" t="s">
        <v>722</v>
      </c>
      <c r="J323" s="8" t="str">
        <f>MID(I323,5,3)</f>
        <v>589</v>
      </c>
      <c r="K323" s="131" t="e">
        <f t="shared" si="65"/>
        <v>#VALUE!</v>
      </c>
      <c r="L323" s="132">
        <v>3215.94</v>
      </c>
      <c r="M323" s="134">
        <f>J323*$P$2</f>
        <v>10501.869999999999</v>
      </c>
    </row>
    <row r="324" spans="1:13" ht="15.75" x14ac:dyDescent="0.25">
      <c r="A324" s="68" t="s">
        <v>137</v>
      </c>
      <c r="B324" s="68"/>
      <c r="C324" s="84" t="s">
        <v>723</v>
      </c>
      <c r="D324" s="26" t="s">
        <v>630</v>
      </c>
      <c r="E324" s="66" t="s">
        <v>724</v>
      </c>
      <c r="F324" s="26">
        <v>5</v>
      </c>
      <c r="G324" s="26">
        <v>3</v>
      </c>
      <c r="H324" s="26" t="s">
        <v>14</v>
      </c>
      <c r="I324" s="11">
        <v>1306.9916870400002</v>
      </c>
      <c r="J324" s="8"/>
      <c r="K324" s="131">
        <f t="shared" si="65"/>
        <v>1307</v>
      </c>
      <c r="L324" s="132">
        <v>37144.94</v>
      </c>
      <c r="M324" s="134">
        <f t="shared" ref="M324:M326" si="67">K324*$P$1</f>
        <v>230214.97999999998</v>
      </c>
    </row>
    <row r="325" spans="1:13" ht="15.75" x14ac:dyDescent="0.25">
      <c r="A325" s="68" t="s">
        <v>725</v>
      </c>
      <c r="B325" s="68"/>
      <c r="C325" s="84" t="s">
        <v>726</v>
      </c>
      <c r="D325" s="26" t="s">
        <v>630</v>
      </c>
      <c r="E325" s="66" t="s">
        <v>727</v>
      </c>
      <c r="F325" s="26"/>
      <c r="G325" s="26"/>
      <c r="H325" s="26" t="s">
        <v>14</v>
      </c>
      <c r="I325" s="11">
        <v>641.67681600000014</v>
      </c>
      <c r="J325" s="8"/>
      <c r="K325" s="131">
        <f t="shared" si="65"/>
        <v>642</v>
      </c>
      <c r="L325" s="132">
        <v>18245.64</v>
      </c>
      <c r="M325" s="134">
        <f t="shared" si="67"/>
        <v>113081.87999999999</v>
      </c>
    </row>
    <row r="326" spans="1:13" ht="15.75" x14ac:dyDescent="0.25">
      <c r="A326" s="122" t="s">
        <v>728</v>
      </c>
      <c r="B326" s="122"/>
      <c r="C326" s="33" t="s">
        <v>729</v>
      </c>
      <c r="D326" s="26" t="s">
        <v>630</v>
      </c>
      <c r="E326" s="66" t="s">
        <v>724</v>
      </c>
      <c r="F326" s="26">
        <v>3</v>
      </c>
      <c r="G326" s="26"/>
      <c r="H326" s="26" t="s">
        <v>14</v>
      </c>
      <c r="I326" s="11">
        <v>926.24653440000009</v>
      </c>
      <c r="J326" s="8"/>
      <c r="K326" s="131">
        <f t="shared" si="65"/>
        <v>926</v>
      </c>
      <c r="L326" s="132">
        <v>26316.92</v>
      </c>
      <c r="M326" s="134">
        <f t="shared" si="67"/>
        <v>163105.63999999998</v>
      </c>
    </row>
    <row r="327" spans="1:13" ht="15.75" x14ac:dyDescent="0.25">
      <c r="A327" s="137" t="s">
        <v>730</v>
      </c>
      <c r="B327" s="155"/>
      <c r="C327" s="155"/>
      <c r="D327" s="27"/>
      <c r="E327" s="120"/>
      <c r="F327" s="27"/>
      <c r="G327" s="27"/>
      <c r="H327" s="27"/>
      <c r="I327" s="8"/>
      <c r="J327" s="8"/>
      <c r="K327" s="131"/>
      <c r="L327" s="132" t="s">
        <v>1286</v>
      </c>
    </row>
    <row r="328" spans="1:13" ht="15.75" x14ac:dyDescent="0.25">
      <c r="A328" s="68" t="s">
        <v>731</v>
      </c>
      <c r="B328" s="69"/>
      <c r="C328" s="84" t="s">
        <v>732</v>
      </c>
      <c r="D328" s="26" t="s">
        <v>630</v>
      </c>
      <c r="E328" s="66"/>
      <c r="F328" s="26">
        <v>4</v>
      </c>
      <c r="G328" s="26">
        <v>3</v>
      </c>
      <c r="H328" s="26" t="s">
        <v>14</v>
      </c>
      <c r="I328" s="11">
        <v>1038.8803449024001</v>
      </c>
      <c r="J328" s="8"/>
      <c r="K328" s="131">
        <f t="shared" ref="K328:K329" si="68">ROUND(I328,0)</f>
        <v>1039</v>
      </c>
      <c r="L328" s="132">
        <v>29528.38</v>
      </c>
      <c r="M328" s="134">
        <f t="shared" ref="M328:M329" si="69">K328*$P$1</f>
        <v>183009.46</v>
      </c>
    </row>
    <row r="329" spans="1:13" ht="15.75" x14ac:dyDescent="0.25">
      <c r="A329" s="68" t="s">
        <v>733</v>
      </c>
      <c r="B329" s="69"/>
      <c r="C329" s="84" t="s">
        <v>734</v>
      </c>
      <c r="D329" s="26" t="s">
        <v>630</v>
      </c>
      <c r="E329" s="66" t="s">
        <v>735</v>
      </c>
      <c r="F329" s="26"/>
      <c r="G329" s="26"/>
      <c r="H329" s="26" t="s">
        <v>14</v>
      </c>
      <c r="I329" s="11">
        <v>606.3845911200001</v>
      </c>
      <c r="J329" s="8"/>
      <c r="K329" s="131">
        <f t="shared" si="68"/>
        <v>606</v>
      </c>
      <c r="L329" s="132">
        <v>17222.52</v>
      </c>
      <c r="M329" s="134">
        <f t="shared" si="69"/>
        <v>106740.84</v>
      </c>
    </row>
    <row r="330" spans="1:13" ht="15.75" x14ac:dyDescent="0.25">
      <c r="A330" s="137" t="s">
        <v>736</v>
      </c>
      <c r="B330" s="155"/>
      <c r="C330" s="155"/>
      <c r="D330" s="27"/>
      <c r="E330" s="120"/>
      <c r="F330" s="27"/>
      <c r="G330" s="27"/>
      <c r="H330" s="27"/>
      <c r="I330" s="8"/>
      <c r="J330" s="8"/>
      <c r="K330" s="131"/>
      <c r="L330" s="132" t="s">
        <v>1286</v>
      </c>
    </row>
    <row r="331" spans="1:13" ht="15.75" x14ac:dyDescent="0.25">
      <c r="A331" s="68" t="s">
        <v>737</v>
      </c>
      <c r="B331" s="69"/>
      <c r="C331" s="84" t="s">
        <v>738</v>
      </c>
      <c r="D331" s="26" t="s">
        <v>12</v>
      </c>
      <c r="E331" s="66"/>
      <c r="F331" s="26">
        <v>1</v>
      </c>
      <c r="G331" s="26"/>
      <c r="H331" s="26" t="s">
        <v>14</v>
      </c>
      <c r="I331" s="11">
        <v>155.38270176</v>
      </c>
      <c r="J331" s="8"/>
      <c r="K331" s="131">
        <f>ROUND(I331,0)</f>
        <v>155</v>
      </c>
      <c r="L331" s="132">
        <v>4405.1000000000004</v>
      </c>
      <c r="M331" s="134">
        <f>K331*$P$1</f>
        <v>27301.699999999997</v>
      </c>
    </row>
    <row r="332" spans="1:13" ht="15.75" x14ac:dyDescent="0.25">
      <c r="A332" s="35" t="s">
        <v>1286</v>
      </c>
      <c r="B332" s="35"/>
      <c r="C332" s="30"/>
      <c r="D332" s="5"/>
      <c r="E332" s="30"/>
      <c r="F332" s="5"/>
      <c r="G332" s="5"/>
      <c r="H332" s="5"/>
      <c r="I332" s="8"/>
      <c r="J332" s="8"/>
      <c r="K332" s="131"/>
      <c r="L332" s="132" t="s">
        <v>1286</v>
      </c>
    </row>
    <row r="333" spans="1:13" ht="15.75" x14ac:dyDescent="0.25">
      <c r="A333" s="140" t="s">
        <v>739</v>
      </c>
      <c r="B333" s="147"/>
      <c r="C333" s="147"/>
      <c r="D333" s="3"/>
      <c r="E333" s="34"/>
      <c r="F333" s="5"/>
      <c r="G333" s="5"/>
      <c r="H333" s="5"/>
      <c r="I333" s="8"/>
      <c r="J333" s="8"/>
      <c r="K333" s="131"/>
      <c r="L333" s="132" t="s">
        <v>1286</v>
      </c>
    </row>
    <row r="334" spans="1:13" ht="15.75" x14ac:dyDescent="0.25">
      <c r="A334" s="29" t="s">
        <v>1286</v>
      </c>
      <c r="B334" s="29"/>
      <c r="C334" s="30"/>
      <c r="D334" s="7"/>
      <c r="E334" s="23"/>
      <c r="F334" s="5"/>
      <c r="G334" s="5"/>
      <c r="H334" s="5"/>
      <c r="I334" s="8"/>
      <c r="J334" s="8"/>
      <c r="K334" s="131"/>
      <c r="L334" s="132" t="s">
        <v>1286</v>
      </c>
    </row>
    <row r="335" spans="1:13" ht="15.75" x14ac:dyDescent="0.25">
      <c r="A335" s="153" t="s">
        <v>740</v>
      </c>
      <c r="B335" s="147"/>
      <c r="C335" s="147"/>
      <c r="D335" s="3"/>
      <c r="E335" s="34"/>
      <c r="F335" s="5"/>
      <c r="G335" s="5"/>
      <c r="H335" s="5"/>
      <c r="I335" s="8"/>
      <c r="J335" s="8"/>
      <c r="K335" s="131"/>
      <c r="L335" s="132" t="s">
        <v>1286</v>
      </c>
    </row>
    <row r="336" spans="1:13" ht="15.75" x14ac:dyDescent="0.25">
      <c r="A336" s="68" t="s">
        <v>741</v>
      </c>
      <c r="B336" s="69"/>
      <c r="C336" s="84" t="s">
        <v>742</v>
      </c>
      <c r="D336" s="26" t="s">
        <v>12</v>
      </c>
      <c r="E336" s="66"/>
      <c r="F336" s="26">
        <v>3</v>
      </c>
      <c r="G336" s="26">
        <v>2</v>
      </c>
      <c r="H336" s="26" t="s">
        <v>14</v>
      </c>
      <c r="I336" s="11">
        <v>690.76716629356815</v>
      </c>
      <c r="J336" s="8"/>
      <c r="K336" s="131">
        <f t="shared" ref="K336:K339" si="70">ROUND(I336,0)</f>
        <v>691</v>
      </c>
      <c r="L336" s="132">
        <v>19638.22</v>
      </c>
      <c r="M336" s="134">
        <f t="shared" ref="M336:M339" si="71">K336*$P$1</f>
        <v>121712.73999999999</v>
      </c>
    </row>
    <row r="337" spans="1:13" ht="15.75" x14ac:dyDescent="0.25">
      <c r="A337" s="68" t="s">
        <v>743</v>
      </c>
      <c r="B337" s="69"/>
      <c r="C337" s="84" t="s">
        <v>744</v>
      </c>
      <c r="D337" s="26" t="s">
        <v>42</v>
      </c>
      <c r="E337" s="66"/>
      <c r="F337" s="26">
        <v>2</v>
      </c>
      <c r="G337" s="26"/>
      <c r="H337" s="26" t="s">
        <v>14</v>
      </c>
      <c r="I337" s="11">
        <v>351.11609075088006</v>
      </c>
      <c r="J337" s="8"/>
      <c r="K337" s="131">
        <f t="shared" si="70"/>
        <v>351</v>
      </c>
      <c r="L337" s="132">
        <v>9975.42</v>
      </c>
      <c r="M337" s="134">
        <f t="shared" si="71"/>
        <v>61825.139999999992</v>
      </c>
    </row>
    <row r="338" spans="1:13" ht="15.75" x14ac:dyDescent="0.25">
      <c r="A338" s="68" t="s">
        <v>745</v>
      </c>
      <c r="B338" s="69"/>
      <c r="C338" s="84" t="s">
        <v>746</v>
      </c>
      <c r="D338" s="26" t="s">
        <v>42</v>
      </c>
      <c r="E338" s="66"/>
      <c r="F338" s="26">
        <v>1</v>
      </c>
      <c r="G338" s="26"/>
      <c r="H338" s="26" t="s">
        <v>14</v>
      </c>
      <c r="I338" s="11">
        <v>204.93714684643211</v>
      </c>
      <c r="J338" s="8"/>
      <c r="K338" s="131">
        <f t="shared" si="70"/>
        <v>205</v>
      </c>
      <c r="L338" s="132">
        <v>5826.1</v>
      </c>
      <c r="M338" s="134">
        <f t="shared" si="71"/>
        <v>36108.699999999997</v>
      </c>
    </row>
    <row r="339" spans="1:13" ht="15.75" x14ac:dyDescent="0.25">
      <c r="A339" s="68" t="s">
        <v>747</v>
      </c>
      <c r="B339" s="69"/>
      <c r="C339" s="84" t="s">
        <v>748</v>
      </c>
      <c r="D339" s="26" t="s">
        <v>667</v>
      </c>
      <c r="E339" s="66" t="s">
        <v>749</v>
      </c>
      <c r="F339" s="26">
        <v>2</v>
      </c>
      <c r="G339" s="26"/>
      <c r="H339" s="26" t="s">
        <v>44</v>
      </c>
      <c r="I339" s="11">
        <v>303.82290301708809</v>
      </c>
      <c r="J339" s="8"/>
      <c r="K339" s="131">
        <f t="shared" si="70"/>
        <v>304</v>
      </c>
      <c r="L339" s="132">
        <v>8639.68</v>
      </c>
      <c r="M339" s="134">
        <f t="shared" si="71"/>
        <v>53546.559999999998</v>
      </c>
    </row>
    <row r="340" spans="1:13" ht="15.75" x14ac:dyDescent="0.25">
      <c r="A340" s="29" t="s">
        <v>1286</v>
      </c>
      <c r="B340" s="29"/>
      <c r="C340" s="30"/>
      <c r="D340" s="7"/>
      <c r="E340" s="23"/>
      <c r="F340" s="5"/>
      <c r="G340" s="5"/>
      <c r="H340" s="5"/>
      <c r="I340" s="8">
        <v>0</v>
      </c>
      <c r="J340" s="8"/>
      <c r="K340" s="131"/>
      <c r="L340" s="132" t="s">
        <v>1286</v>
      </c>
    </row>
    <row r="341" spans="1:13" ht="15.75" x14ac:dyDescent="0.25">
      <c r="A341" s="140" t="s">
        <v>750</v>
      </c>
      <c r="B341" s="147"/>
      <c r="C341" s="147"/>
      <c r="D341" s="3"/>
      <c r="E341" s="34"/>
      <c r="F341" s="5"/>
      <c r="G341" s="5"/>
      <c r="H341" s="5"/>
      <c r="I341" s="8"/>
      <c r="J341" s="8"/>
      <c r="K341" s="131"/>
      <c r="L341" s="132" t="s">
        <v>1286</v>
      </c>
    </row>
    <row r="342" spans="1:13" ht="15.75" x14ac:dyDescent="0.25">
      <c r="A342" s="36" t="s">
        <v>1286</v>
      </c>
      <c r="B342" s="36"/>
      <c r="C342" s="86"/>
      <c r="D342" s="3"/>
      <c r="E342" s="34"/>
      <c r="F342" s="5"/>
      <c r="G342" s="5"/>
      <c r="H342" s="5"/>
      <c r="I342" s="8"/>
      <c r="J342" s="8"/>
      <c r="K342" s="131"/>
      <c r="L342" s="132" t="s">
        <v>1286</v>
      </c>
    </row>
    <row r="343" spans="1:13" ht="15.75" x14ac:dyDescent="0.25">
      <c r="A343" s="152" t="s">
        <v>751</v>
      </c>
      <c r="B343" s="149"/>
      <c r="C343" s="149"/>
      <c r="D343" s="24"/>
      <c r="E343" s="37"/>
      <c r="F343" s="25"/>
      <c r="G343" s="25"/>
      <c r="H343" s="25"/>
      <c r="I343" s="8"/>
      <c r="J343" s="8"/>
      <c r="K343" s="131"/>
      <c r="L343" s="132" t="s">
        <v>1286</v>
      </c>
    </row>
    <row r="344" spans="1:13" ht="15.75" x14ac:dyDescent="0.25">
      <c r="A344" s="68" t="s">
        <v>752</v>
      </c>
      <c r="B344" s="91"/>
      <c r="C344" s="84" t="s">
        <v>753</v>
      </c>
      <c r="D344" s="26" t="s">
        <v>42</v>
      </c>
      <c r="E344" s="66"/>
      <c r="F344" s="26">
        <v>1</v>
      </c>
      <c r="G344" s="26"/>
      <c r="H344" s="26" t="s">
        <v>19</v>
      </c>
      <c r="I344" s="11">
        <v>169.14430505700003</v>
      </c>
      <c r="J344" s="8"/>
      <c r="K344" s="131">
        <f>ROUND(I344,0)</f>
        <v>169</v>
      </c>
      <c r="L344" s="132">
        <v>4802.9799999999996</v>
      </c>
      <c r="M344" s="134">
        <f>K344*$P$1</f>
        <v>29767.659999999996</v>
      </c>
    </row>
    <row r="345" spans="1:13" ht="15.75" x14ac:dyDescent="0.25">
      <c r="A345" s="38" t="s">
        <v>1286</v>
      </c>
      <c r="B345" s="38"/>
      <c r="C345" s="30"/>
      <c r="D345" s="3"/>
      <c r="E345" s="23"/>
      <c r="F345" s="5"/>
      <c r="G345" s="5"/>
      <c r="H345" s="5"/>
      <c r="I345" s="8"/>
      <c r="J345" s="8"/>
      <c r="K345" s="131"/>
      <c r="L345" s="132" t="s">
        <v>1286</v>
      </c>
    </row>
    <row r="346" spans="1:13" ht="15.75" x14ac:dyDescent="0.25">
      <c r="A346" s="140" t="s">
        <v>754</v>
      </c>
      <c r="B346" s="147"/>
      <c r="C346" s="147"/>
      <c r="D346" s="3"/>
      <c r="E346" s="34"/>
      <c r="F346" s="5"/>
      <c r="G346" s="5"/>
      <c r="H346" s="5"/>
      <c r="I346" s="8"/>
      <c r="J346" s="8"/>
      <c r="K346" s="131"/>
      <c r="L346" s="132" t="s">
        <v>1286</v>
      </c>
    </row>
    <row r="347" spans="1:13" ht="15.75" x14ac:dyDescent="0.25">
      <c r="A347" s="36" t="s">
        <v>1286</v>
      </c>
      <c r="B347" s="36"/>
      <c r="C347" s="30"/>
      <c r="D347" s="3"/>
      <c r="E347" s="34"/>
      <c r="F347" s="5"/>
      <c r="G347" s="5"/>
      <c r="H347" s="5"/>
      <c r="I347" s="8"/>
      <c r="J347" s="8"/>
      <c r="K347" s="131"/>
      <c r="L347" s="132" t="s">
        <v>1286</v>
      </c>
    </row>
    <row r="348" spans="1:13" ht="15.75" x14ac:dyDescent="0.25">
      <c r="A348" s="152" t="s">
        <v>755</v>
      </c>
      <c r="B348" s="149"/>
      <c r="C348" s="149"/>
      <c r="D348" s="24"/>
      <c r="E348" s="37"/>
      <c r="F348" s="25"/>
      <c r="G348" s="25"/>
      <c r="H348" s="25"/>
      <c r="I348" s="8"/>
      <c r="J348" s="8"/>
      <c r="K348" s="131"/>
      <c r="L348" s="132" t="s">
        <v>1286</v>
      </c>
    </row>
    <row r="349" spans="1:13" ht="15.75" x14ac:dyDescent="0.25">
      <c r="A349" s="68" t="s">
        <v>756</v>
      </c>
      <c r="B349" s="68"/>
      <c r="C349" s="84" t="s">
        <v>757</v>
      </c>
      <c r="D349" s="26" t="s">
        <v>667</v>
      </c>
      <c r="E349" s="66" t="s">
        <v>758</v>
      </c>
      <c r="F349" s="26">
        <v>1</v>
      </c>
      <c r="G349" s="26"/>
      <c r="H349" s="26" t="s">
        <v>14</v>
      </c>
      <c r="I349" s="11">
        <v>174.18503831040005</v>
      </c>
      <c r="J349" s="8"/>
      <c r="K349" s="131">
        <f t="shared" ref="K349:K353" si="72">ROUND(I349,0)</f>
        <v>174</v>
      </c>
      <c r="L349" s="132">
        <v>4945.08</v>
      </c>
      <c r="M349" s="134">
        <f t="shared" ref="M349:M353" si="73">K349*$P$1</f>
        <v>30648.359999999997</v>
      </c>
    </row>
    <row r="350" spans="1:13" ht="15.75" x14ac:dyDescent="0.25">
      <c r="A350" s="68" t="s">
        <v>759</v>
      </c>
      <c r="B350" s="68"/>
      <c r="C350" s="84" t="s">
        <v>760</v>
      </c>
      <c r="D350" s="26" t="s">
        <v>667</v>
      </c>
      <c r="E350" s="66" t="s">
        <v>758</v>
      </c>
      <c r="F350" s="26">
        <v>1</v>
      </c>
      <c r="G350" s="26"/>
      <c r="H350" s="26" t="s">
        <v>14</v>
      </c>
      <c r="I350" s="11">
        <v>201.48269356800006</v>
      </c>
      <c r="J350" s="8"/>
      <c r="K350" s="131">
        <f t="shared" si="72"/>
        <v>201</v>
      </c>
      <c r="L350" s="132">
        <v>5712.42</v>
      </c>
      <c r="M350" s="134">
        <f t="shared" si="73"/>
        <v>35404.14</v>
      </c>
    </row>
    <row r="351" spans="1:13" ht="15.75" x14ac:dyDescent="0.25">
      <c r="A351" s="68" t="s">
        <v>761</v>
      </c>
      <c r="B351" s="68"/>
      <c r="C351" s="84" t="s">
        <v>762</v>
      </c>
      <c r="D351" s="26" t="s">
        <v>667</v>
      </c>
      <c r="E351" s="66" t="s">
        <v>763</v>
      </c>
      <c r="F351" s="26">
        <v>2</v>
      </c>
      <c r="G351" s="26"/>
      <c r="H351" s="26" t="s">
        <v>14</v>
      </c>
      <c r="I351" s="11">
        <v>228.78034882560004</v>
      </c>
      <c r="J351" s="8"/>
      <c r="K351" s="131">
        <f t="shared" si="72"/>
        <v>229</v>
      </c>
      <c r="L351" s="132">
        <v>6508.18</v>
      </c>
      <c r="M351" s="134">
        <f t="shared" si="73"/>
        <v>40336.06</v>
      </c>
    </row>
    <row r="352" spans="1:13" ht="15.75" x14ac:dyDescent="0.25">
      <c r="A352" s="68" t="s">
        <v>764</v>
      </c>
      <c r="B352" s="68"/>
      <c r="C352" s="84" t="s">
        <v>765</v>
      </c>
      <c r="D352" s="26" t="s">
        <v>766</v>
      </c>
      <c r="E352" s="66" t="s">
        <v>767</v>
      </c>
      <c r="F352" s="26">
        <v>1</v>
      </c>
      <c r="G352" s="26"/>
      <c r="H352" s="26" t="s">
        <v>14</v>
      </c>
      <c r="I352" s="11">
        <v>136.48827628800004</v>
      </c>
      <c r="J352" s="8"/>
      <c r="K352" s="131">
        <f t="shared" si="72"/>
        <v>136</v>
      </c>
      <c r="L352" s="132">
        <v>3865.12</v>
      </c>
      <c r="M352" s="134">
        <f t="shared" si="73"/>
        <v>23955.039999999997</v>
      </c>
    </row>
    <row r="353" spans="1:13" ht="15.75" x14ac:dyDescent="0.25">
      <c r="A353" s="68" t="s">
        <v>768</v>
      </c>
      <c r="B353" s="68"/>
      <c r="C353" s="84" t="s">
        <v>769</v>
      </c>
      <c r="D353" s="26" t="s">
        <v>766</v>
      </c>
      <c r="E353" s="66" t="s">
        <v>767</v>
      </c>
      <c r="F353" s="26">
        <v>1</v>
      </c>
      <c r="G353" s="26"/>
      <c r="H353" s="26" t="s">
        <v>14</v>
      </c>
      <c r="I353" s="11">
        <v>136.48827628800004</v>
      </c>
      <c r="J353" s="8"/>
      <c r="K353" s="131">
        <f t="shared" si="72"/>
        <v>136</v>
      </c>
      <c r="L353" s="132">
        <v>3865.12</v>
      </c>
      <c r="M353" s="134">
        <f t="shared" si="73"/>
        <v>23955.039999999997</v>
      </c>
    </row>
    <row r="354" spans="1:13" ht="15.75" x14ac:dyDescent="0.25">
      <c r="A354" s="39" t="s">
        <v>1286</v>
      </c>
      <c r="B354" s="38"/>
      <c r="C354" s="30"/>
      <c r="D354" s="3"/>
      <c r="E354" s="34"/>
      <c r="F354" s="5"/>
      <c r="G354" s="5"/>
      <c r="H354" s="5"/>
      <c r="I354" s="8"/>
      <c r="J354" s="8"/>
      <c r="K354" s="131"/>
      <c r="L354" s="132" t="s">
        <v>1286</v>
      </c>
    </row>
    <row r="355" spans="1:13" ht="15.75" x14ac:dyDescent="0.25">
      <c r="A355" s="140" t="s">
        <v>770</v>
      </c>
      <c r="B355" s="147"/>
      <c r="C355" s="147"/>
      <c r="D355" s="3"/>
      <c r="E355" s="34"/>
      <c r="F355" s="5"/>
      <c r="G355" s="5"/>
      <c r="H355" s="5"/>
      <c r="I355" s="8"/>
      <c r="J355" s="8"/>
      <c r="K355" s="131"/>
      <c r="L355" s="132" t="s">
        <v>1286</v>
      </c>
    </row>
    <row r="356" spans="1:13" ht="15.75" x14ac:dyDescent="0.25">
      <c r="A356" s="40" t="s">
        <v>1286</v>
      </c>
      <c r="B356" s="36"/>
      <c r="C356" s="30"/>
      <c r="D356" s="3"/>
      <c r="E356" s="34"/>
      <c r="F356" s="5"/>
      <c r="G356" s="5"/>
      <c r="H356" s="5"/>
      <c r="I356" s="8"/>
      <c r="J356" s="8"/>
      <c r="K356" s="131"/>
      <c r="L356" s="132" t="s">
        <v>1286</v>
      </c>
    </row>
    <row r="357" spans="1:13" ht="15.75" x14ac:dyDescent="0.25">
      <c r="A357" s="152" t="s">
        <v>771</v>
      </c>
      <c r="B357" s="149"/>
      <c r="C357" s="149"/>
      <c r="D357" s="24"/>
      <c r="E357" s="37"/>
      <c r="F357" s="25"/>
      <c r="G357" s="25"/>
      <c r="H357" s="25"/>
      <c r="I357" s="8"/>
      <c r="J357" s="8"/>
      <c r="K357" s="131"/>
      <c r="L357" s="132" t="s">
        <v>1286</v>
      </c>
    </row>
    <row r="358" spans="1:13" ht="15.75" x14ac:dyDescent="0.25">
      <c r="A358" s="68" t="s">
        <v>141</v>
      </c>
      <c r="B358" s="69"/>
      <c r="C358" s="84" t="s">
        <v>772</v>
      </c>
      <c r="D358" s="26" t="s">
        <v>12</v>
      </c>
      <c r="E358" s="66" t="s">
        <v>773</v>
      </c>
      <c r="F358" s="26">
        <v>4</v>
      </c>
      <c r="G358" s="26">
        <v>3</v>
      </c>
      <c r="H358" s="26" t="s">
        <v>14</v>
      </c>
      <c r="I358" s="11">
        <v>740.67773691944444</v>
      </c>
      <c r="J358" s="8"/>
      <c r="K358" s="131">
        <f t="shared" ref="K358:K368" si="74">ROUND(I358,0)</f>
        <v>741</v>
      </c>
      <c r="L358" s="132">
        <v>21059.62</v>
      </c>
      <c r="M358" s="134">
        <f t="shared" ref="M358:M368" si="75">K358*$P$1</f>
        <v>130519.73999999999</v>
      </c>
    </row>
    <row r="359" spans="1:13" ht="15.75" x14ac:dyDescent="0.25">
      <c r="A359" s="68" t="s">
        <v>144</v>
      </c>
      <c r="B359" s="69"/>
      <c r="C359" s="84" t="s">
        <v>774</v>
      </c>
      <c r="D359" s="26" t="s">
        <v>630</v>
      </c>
      <c r="E359" s="66"/>
      <c r="F359" s="26">
        <v>7</v>
      </c>
      <c r="G359" s="26">
        <v>3</v>
      </c>
      <c r="H359" s="26" t="s">
        <v>14</v>
      </c>
      <c r="I359" s="11">
        <v>1541.4104254810061</v>
      </c>
      <c r="J359" s="8"/>
      <c r="K359" s="131">
        <f t="shared" si="74"/>
        <v>1541</v>
      </c>
      <c r="L359" s="132">
        <v>43795.22</v>
      </c>
      <c r="M359" s="134">
        <f t="shared" si="75"/>
        <v>271431.74</v>
      </c>
    </row>
    <row r="360" spans="1:13" ht="15.75" x14ac:dyDescent="0.25">
      <c r="A360" s="68" t="s">
        <v>775</v>
      </c>
      <c r="B360" s="69"/>
      <c r="C360" s="84" t="s">
        <v>776</v>
      </c>
      <c r="D360" s="26" t="s">
        <v>630</v>
      </c>
      <c r="E360" s="66" t="s">
        <v>777</v>
      </c>
      <c r="F360" s="26"/>
      <c r="G360" s="26"/>
      <c r="H360" s="26" t="s">
        <v>14</v>
      </c>
      <c r="I360" s="11">
        <v>1108.1737674316112</v>
      </c>
      <c r="J360" s="8"/>
      <c r="K360" s="131">
        <f t="shared" si="74"/>
        <v>1108</v>
      </c>
      <c r="L360" s="132">
        <v>31489.360000000001</v>
      </c>
      <c r="M360" s="134">
        <f t="shared" si="75"/>
        <v>195163.12</v>
      </c>
    </row>
    <row r="361" spans="1:13" ht="15.75" x14ac:dyDescent="0.25">
      <c r="A361" s="68" t="s">
        <v>147</v>
      </c>
      <c r="B361" s="69"/>
      <c r="C361" s="84" t="s">
        <v>778</v>
      </c>
      <c r="D361" s="26" t="s">
        <v>12</v>
      </c>
      <c r="E361" s="66"/>
      <c r="F361" s="26">
        <v>4</v>
      </c>
      <c r="G361" s="26">
        <v>3</v>
      </c>
      <c r="H361" s="26" t="s">
        <v>14</v>
      </c>
      <c r="I361" s="11">
        <v>837.47345969664002</v>
      </c>
      <c r="J361" s="8"/>
      <c r="K361" s="131">
        <f t="shared" si="74"/>
        <v>837</v>
      </c>
      <c r="L361" s="132">
        <v>23787.54</v>
      </c>
      <c r="M361" s="134">
        <f t="shared" si="75"/>
        <v>147429.18</v>
      </c>
    </row>
    <row r="362" spans="1:13" ht="15.75" x14ac:dyDescent="0.25">
      <c r="A362" s="68" t="s">
        <v>150</v>
      </c>
      <c r="B362" s="69"/>
      <c r="C362" s="84" t="s">
        <v>779</v>
      </c>
      <c r="D362" s="26" t="s">
        <v>28</v>
      </c>
      <c r="E362" s="66" t="s">
        <v>780</v>
      </c>
      <c r="F362" s="26">
        <v>1</v>
      </c>
      <c r="G362" s="26"/>
      <c r="H362" s="26" t="s">
        <v>44</v>
      </c>
      <c r="I362" s="41">
        <v>398.47527517824011</v>
      </c>
      <c r="J362" s="126"/>
      <c r="K362" s="131">
        <f t="shared" si="74"/>
        <v>398</v>
      </c>
      <c r="L362" s="132">
        <v>11311.16</v>
      </c>
      <c r="M362" s="134">
        <f t="shared" si="75"/>
        <v>70103.72</v>
      </c>
    </row>
    <row r="363" spans="1:13" ht="15.75" x14ac:dyDescent="0.25">
      <c r="A363" s="68" t="s">
        <v>153</v>
      </c>
      <c r="B363" s="69"/>
      <c r="C363" s="84" t="s">
        <v>781</v>
      </c>
      <c r="D363" s="26" t="s">
        <v>782</v>
      </c>
      <c r="E363" s="66"/>
      <c r="F363" s="26">
        <v>1</v>
      </c>
      <c r="G363" s="26"/>
      <c r="H363" s="26" t="s">
        <v>44</v>
      </c>
      <c r="I363" s="41">
        <v>489.93350065919998</v>
      </c>
      <c r="J363" s="126"/>
      <c r="K363" s="131">
        <f t="shared" si="74"/>
        <v>490</v>
      </c>
      <c r="L363" s="132">
        <v>13925.8</v>
      </c>
      <c r="M363" s="134">
        <f t="shared" si="75"/>
        <v>86308.599999999991</v>
      </c>
    </row>
    <row r="364" spans="1:13" ht="15.75" x14ac:dyDescent="0.25">
      <c r="A364" s="68" t="s">
        <v>156</v>
      </c>
      <c r="B364" s="69"/>
      <c r="C364" s="84" t="s">
        <v>783</v>
      </c>
      <c r="D364" s="26" t="s">
        <v>12</v>
      </c>
      <c r="E364" s="66"/>
      <c r="F364" s="26">
        <v>3</v>
      </c>
      <c r="G364" s="26">
        <v>2</v>
      </c>
      <c r="H364" s="26" t="s">
        <v>44</v>
      </c>
      <c r="I364" s="11">
        <v>728.0616044782081</v>
      </c>
      <c r="J364" s="8"/>
      <c r="K364" s="131">
        <f t="shared" si="74"/>
        <v>728</v>
      </c>
      <c r="L364" s="132">
        <v>20689.759999999998</v>
      </c>
      <c r="M364" s="134">
        <f t="shared" si="75"/>
        <v>128229.91999999998</v>
      </c>
    </row>
    <row r="365" spans="1:13" ht="15.75" x14ac:dyDescent="0.25">
      <c r="A365" s="68" t="s">
        <v>159</v>
      </c>
      <c r="B365" s="69"/>
      <c r="C365" s="84" t="s">
        <v>784</v>
      </c>
      <c r="D365" s="26" t="s">
        <v>42</v>
      </c>
      <c r="E365" s="66"/>
      <c r="F365" s="26">
        <v>4</v>
      </c>
      <c r="G365" s="26">
        <v>3</v>
      </c>
      <c r="H365" s="26" t="s">
        <v>14</v>
      </c>
      <c r="I365" s="11">
        <v>1040.9524951300302</v>
      </c>
      <c r="J365" s="8"/>
      <c r="K365" s="131">
        <f t="shared" si="74"/>
        <v>1041</v>
      </c>
      <c r="L365" s="132">
        <v>29585.22</v>
      </c>
      <c r="M365" s="134">
        <f t="shared" si="75"/>
        <v>183361.74</v>
      </c>
    </row>
    <row r="366" spans="1:13" ht="15.75" x14ac:dyDescent="0.25">
      <c r="A366" s="68" t="s">
        <v>785</v>
      </c>
      <c r="B366" s="69"/>
      <c r="C366" s="84" t="s">
        <v>786</v>
      </c>
      <c r="D366" s="26" t="s">
        <v>42</v>
      </c>
      <c r="E366" s="66" t="s">
        <v>787</v>
      </c>
      <c r="F366" s="26"/>
      <c r="G366" s="26"/>
      <c r="H366" s="26" t="s">
        <v>14</v>
      </c>
      <c r="I366" s="11">
        <v>559.68372092505592</v>
      </c>
      <c r="J366" s="8"/>
      <c r="K366" s="131">
        <f t="shared" si="74"/>
        <v>560</v>
      </c>
      <c r="L366" s="132">
        <v>15915.2</v>
      </c>
      <c r="M366" s="134">
        <f t="shared" si="75"/>
        <v>98638.399999999994</v>
      </c>
    </row>
    <row r="367" spans="1:13" ht="15.75" x14ac:dyDescent="0.25">
      <c r="A367" s="68" t="s">
        <v>165</v>
      </c>
      <c r="B367" s="69"/>
      <c r="C367" s="84" t="s">
        <v>788</v>
      </c>
      <c r="D367" s="26" t="s">
        <v>12</v>
      </c>
      <c r="E367" s="66"/>
      <c r="F367" s="26">
        <v>4</v>
      </c>
      <c r="G367" s="26">
        <v>3</v>
      </c>
      <c r="H367" s="26" t="s">
        <v>14</v>
      </c>
      <c r="I367" s="11">
        <v>808.43204133619224</v>
      </c>
      <c r="J367" s="8"/>
      <c r="K367" s="131">
        <f t="shared" si="74"/>
        <v>808</v>
      </c>
      <c r="L367" s="132">
        <v>22963.360000000001</v>
      </c>
      <c r="M367" s="134">
        <f t="shared" si="75"/>
        <v>142321.12</v>
      </c>
    </row>
    <row r="368" spans="1:13" ht="15.75" x14ac:dyDescent="0.25">
      <c r="A368" s="68" t="s">
        <v>169</v>
      </c>
      <c r="B368" s="69"/>
      <c r="C368" s="84" t="s">
        <v>789</v>
      </c>
      <c r="D368" s="26" t="s">
        <v>12</v>
      </c>
      <c r="E368" s="66"/>
      <c r="F368" s="26">
        <v>6</v>
      </c>
      <c r="G368" s="26">
        <v>3</v>
      </c>
      <c r="H368" s="26" t="s">
        <v>14</v>
      </c>
      <c r="I368" s="11">
        <v>928.54194462042631</v>
      </c>
      <c r="J368" s="8"/>
      <c r="K368" s="131">
        <f t="shared" si="74"/>
        <v>929</v>
      </c>
      <c r="L368" s="132">
        <v>26402.18</v>
      </c>
      <c r="M368" s="134">
        <f t="shared" si="75"/>
        <v>163634.06</v>
      </c>
    </row>
    <row r="369" spans="1:13" ht="16.5" thickBot="1" x14ac:dyDescent="0.3">
      <c r="A369" s="137" t="s">
        <v>790</v>
      </c>
      <c r="B369" s="138"/>
      <c r="C369" s="138"/>
      <c r="D369" s="27"/>
      <c r="E369" s="120"/>
      <c r="F369" s="27"/>
      <c r="G369" s="27"/>
      <c r="H369" s="27"/>
      <c r="I369" s="8"/>
      <c r="J369" s="8"/>
      <c r="K369" s="131"/>
      <c r="L369" s="132" t="s">
        <v>1286</v>
      </c>
    </row>
    <row r="370" spans="1:13" ht="16.5" thickBot="1" x14ac:dyDescent="0.3">
      <c r="A370" s="68" t="s">
        <v>791</v>
      </c>
      <c r="B370" s="69"/>
      <c r="C370" s="123" t="s">
        <v>792</v>
      </c>
      <c r="D370" s="26" t="s">
        <v>12</v>
      </c>
      <c r="E370" s="18" t="s">
        <v>793</v>
      </c>
      <c r="F370" s="26">
        <v>7</v>
      </c>
      <c r="G370" s="26">
        <v>3</v>
      </c>
      <c r="H370" s="26" t="s">
        <v>14</v>
      </c>
      <c r="I370" s="11">
        <v>1103.5738976970242</v>
      </c>
      <c r="J370" s="8"/>
      <c r="K370" s="131">
        <f t="shared" ref="K370:K372" si="76">ROUND(I370,0)</f>
        <v>1104</v>
      </c>
      <c r="L370" s="132">
        <v>31375.68</v>
      </c>
      <c r="M370" s="134">
        <f t="shared" ref="M370:M372" si="77">K370*$P$1</f>
        <v>194458.56</v>
      </c>
    </row>
    <row r="371" spans="1:13" ht="15.75" x14ac:dyDescent="0.25">
      <c r="A371" s="68" t="s">
        <v>794</v>
      </c>
      <c r="B371" s="69"/>
      <c r="C371" s="84" t="s">
        <v>795</v>
      </c>
      <c r="D371" s="26" t="s">
        <v>630</v>
      </c>
      <c r="E371" s="66"/>
      <c r="F371" s="26">
        <v>7</v>
      </c>
      <c r="G371" s="26">
        <v>3</v>
      </c>
      <c r="H371" s="26" t="s">
        <v>14</v>
      </c>
      <c r="I371" s="11">
        <v>1542.9502960359323</v>
      </c>
      <c r="J371" s="8"/>
      <c r="K371" s="131">
        <f t="shared" si="76"/>
        <v>1543</v>
      </c>
      <c r="L371" s="132">
        <v>43852.06</v>
      </c>
      <c r="M371" s="134">
        <f t="shared" si="77"/>
        <v>271784.01999999996</v>
      </c>
    </row>
    <row r="372" spans="1:13" ht="15.75" x14ac:dyDescent="0.25">
      <c r="A372" s="68" t="s">
        <v>796</v>
      </c>
      <c r="B372" s="69"/>
      <c r="C372" s="84" t="s">
        <v>797</v>
      </c>
      <c r="D372" s="26" t="s">
        <v>630</v>
      </c>
      <c r="E372" s="66" t="s">
        <v>798</v>
      </c>
      <c r="F372" s="26"/>
      <c r="G372" s="26"/>
      <c r="H372" s="26" t="s">
        <v>14</v>
      </c>
      <c r="I372" s="11">
        <v>570.87739534355717</v>
      </c>
      <c r="J372" s="8"/>
      <c r="K372" s="131">
        <f t="shared" si="76"/>
        <v>571</v>
      </c>
      <c r="L372" s="132">
        <v>16227.82</v>
      </c>
      <c r="M372" s="134">
        <f t="shared" si="77"/>
        <v>100575.93999999999</v>
      </c>
    </row>
    <row r="373" spans="1:13" ht="15.75" x14ac:dyDescent="0.25">
      <c r="A373" s="156" t="s">
        <v>799</v>
      </c>
      <c r="B373" s="157"/>
      <c r="C373" s="157"/>
      <c r="D373" s="27"/>
      <c r="E373" s="120"/>
      <c r="F373" s="27"/>
      <c r="G373" s="27"/>
      <c r="H373" s="27"/>
      <c r="I373" s="8"/>
      <c r="J373" s="8"/>
      <c r="K373" s="131"/>
      <c r="L373" s="132" t="s">
        <v>1286</v>
      </c>
    </row>
    <row r="374" spans="1:13" ht="15.75" x14ac:dyDescent="0.25">
      <c r="A374" s="68" t="s">
        <v>800</v>
      </c>
      <c r="B374" s="69"/>
      <c r="C374" s="84" t="s">
        <v>801</v>
      </c>
      <c r="D374" s="26" t="s">
        <v>12</v>
      </c>
      <c r="E374" s="66"/>
      <c r="F374" s="26">
        <v>6</v>
      </c>
      <c r="G374" s="26">
        <v>3</v>
      </c>
      <c r="H374" s="26" t="s">
        <v>14</v>
      </c>
      <c r="I374" s="11">
        <v>1202.5843183411203</v>
      </c>
      <c r="J374" s="8"/>
      <c r="K374" s="131">
        <f t="shared" ref="K374:K375" si="78">ROUND(I374,0)</f>
        <v>1203</v>
      </c>
      <c r="L374" s="132">
        <v>34189.26</v>
      </c>
      <c r="M374" s="134">
        <f t="shared" ref="M374:M375" si="79">K374*$P$1</f>
        <v>211896.41999999998</v>
      </c>
    </row>
    <row r="375" spans="1:13" ht="15.75" x14ac:dyDescent="0.25">
      <c r="A375" s="68" t="s">
        <v>802</v>
      </c>
      <c r="B375" s="69"/>
      <c r="C375" s="84" t="s">
        <v>803</v>
      </c>
      <c r="D375" s="26" t="s">
        <v>12</v>
      </c>
      <c r="E375" s="66"/>
      <c r="F375" s="26">
        <v>5</v>
      </c>
      <c r="G375" s="26">
        <v>3</v>
      </c>
      <c r="H375" s="26" t="s">
        <v>14</v>
      </c>
      <c r="I375" s="11">
        <v>869.56096864665608</v>
      </c>
      <c r="J375" s="8"/>
      <c r="K375" s="131">
        <f t="shared" si="78"/>
        <v>870</v>
      </c>
      <c r="L375" s="132">
        <v>24725.4</v>
      </c>
      <c r="M375" s="134">
        <f t="shared" si="79"/>
        <v>153241.79999999999</v>
      </c>
    </row>
    <row r="376" spans="1:13" ht="15.75" x14ac:dyDescent="0.25">
      <c r="A376" s="156" t="s">
        <v>804</v>
      </c>
      <c r="B376" s="157"/>
      <c r="C376" s="157"/>
      <c r="D376" s="27"/>
      <c r="E376" s="120"/>
      <c r="F376" s="27"/>
      <c r="G376" s="27"/>
      <c r="H376" s="27"/>
      <c r="I376" s="8"/>
      <c r="J376" s="8"/>
      <c r="K376" s="131"/>
      <c r="L376" s="132" t="s">
        <v>1286</v>
      </c>
    </row>
    <row r="377" spans="1:13" ht="15.75" x14ac:dyDescent="0.25">
      <c r="A377" s="68" t="s">
        <v>805</v>
      </c>
      <c r="B377" s="69"/>
      <c r="C377" s="84" t="s">
        <v>806</v>
      </c>
      <c r="D377" s="26" t="s">
        <v>630</v>
      </c>
      <c r="E377" s="66"/>
      <c r="F377" s="26">
        <v>5</v>
      </c>
      <c r="G377" s="26">
        <v>3</v>
      </c>
      <c r="H377" s="26" t="s">
        <v>14</v>
      </c>
      <c r="I377" s="11">
        <v>1754.4275558903812</v>
      </c>
      <c r="J377" s="8"/>
      <c r="K377" s="131">
        <f t="shared" ref="K377:K385" si="80">ROUND(I377,0)</f>
        <v>1754</v>
      </c>
      <c r="L377" s="132">
        <v>49848.68</v>
      </c>
      <c r="M377" s="134">
        <f t="shared" ref="M377:M385" si="81">K377*$P$1</f>
        <v>308949.56</v>
      </c>
    </row>
    <row r="378" spans="1:13" ht="15.75" x14ac:dyDescent="0.25">
      <c r="A378" s="68" t="s">
        <v>807</v>
      </c>
      <c r="B378" s="69"/>
      <c r="C378" s="84" t="s">
        <v>808</v>
      </c>
      <c r="D378" s="26" t="s">
        <v>12</v>
      </c>
      <c r="E378" s="66" t="s">
        <v>809</v>
      </c>
      <c r="F378" s="26">
        <v>5</v>
      </c>
      <c r="G378" s="26">
        <v>3</v>
      </c>
      <c r="H378" s="26" t="s">
        <v>14</v>
      </c>
      <c r="I378" s="11">
        <v>1666.6304909709318</v>
      </c>
      <c r="J378" s="8"/>
      <c r="K378" s="131">
        <f t="shared" si="80"/>
        <v>1667</v>
      </c>
      <c r="L378" s="132">
        <v>47376.14</v>
      </c>
      <c r="M378" s="134">
        <f t="shared" si="81"/>
        <v>293625.38</v>
      </c>
    </row>
    <row r="379" spans="1:13" ht="15.75" x14ac:dyDescent="0.25">
      <c r="A379" s="68" t="s">
        <v>810</v>
      </c>
      <c r="B379" s="69"/>
      <c r="C379" s="84" t="s">
        <v>811</v>
      </c>
      <c r="D379" s="26" t="s">
        <v>630</v>
      </c>
      <c r="E379" s="66"/>
      <c r="F379" s="26">
        <v>6</v>
      </c>
      <c r="G379" s="26">
        <v>4</v>
      </c>
      <c r="H379" s="26" t="s">
        <v>14</v>
      </c>
      <c r="I379" s="11">
        <v>1846.76584830566</v>
      </c>
      <c r="J379" s="8"/>
      <c r="K379" s="131">
        <f t="shared" si="80"/>
        <v>1847</v>
      </c>
      <c r="L379" s="132">
        <v>52491.74</v>
      </c>
      <c r="M379" s="134">
        <f t="shared" si="81"/>
        <v>325330.57999999996</v>
      </c>
    </row>
    <row r="380" spans="1:13" ht="15.75" x14ac:dyDescent="0.25">
      <c r="A380" s="68" t="s">
        <v>812</v>
      </c>
      <c r="B380" s="69"/>
      <c r="C380" s="84" t="s">
        <v>813</v>
      </c>
      <c r="D380" s="26" t="s">
        <v>12</v>
      </c>
      <c r="E380" s="66"/>
      <c r="F380" s="26">
        <v>6</v>
      </c>
      <c r="G380" s="26">
        <v>4</v>
      </c>
      <c r="H380" s="26" t="s">
        <v>14</v>
      </c>
      <c r="I380" s="11">
        <v>1799.8398308487174</v>
      </c>
      <c r="J380" s="8"/>
      <c r="K380" s="131">
        <f t="shared" si="80"/>
        <v>1800</v>
      </c>
      <c r="L380" s="132">
        <v>51156</v>
      </c>
      <c r="M380" s="134">
        <f t="shared" si="81"/>
        <v>317052</v>
      </c>
    </row>
    <row r="381" spans="1:13" ht="15.75" x14ac:dyDescent="0.25">
      <c r="A381" s="68" t="s">
        <v>814</v>
      </c>
      <c r="B381" s="69"/>
      <c r="C381" s="84" t="s">
        <v>815</v>
      </c>
      <c r="D381" s="26" t="s">
        <v>12</v>
      </c>
      <c r="E381" s="66" t="s">
        <v>816</v>
      </c>
      <c r="F381" s="26"/>
      <c r="G381" s="26"/>
      <c r="H381" s="26" t="s">
        <v>14</v>
      </c>
      <c r="I381" s="11">
        <v>602.32396228392963</v>
      </c>
      <c r="J381" s="8"/>
      <c r="K381" s="131">
        <f t="shared" si="80"/>
        <v>602</v>
      </c>
      <c r="L381" s="132">
        <v>17108.84</v>
      </c>
      <c r="M381" s="134">
        <f t="shared" si="81"/>
        <v>106036.28</v>
      </c>
    </row>
    <row r="382" spans="1:13" ht="15.75" x14ac:dyDescent="0.25">
      <c r="A382" s="68" t="s">
        <v>817</v>
      </c>
      <c r="B382" s="69"/>
      <c r="C382" s="55" t="s">
        <v>818</v>
      </c>
      <c r="D382" s="26" t="s">
        <v>42</v>
      </c>
      <c r="E382" s="66"/>
      <c r="F382" s="26">
        <v>4</v>
      </c>
      <c r="G382" s="26">
        <v>2</v>
      </c>
      <c r="H382" s="26" t="s">
        <v>14</v>
      </c>
      <c r="I382" s="11">
        <v>700.1516822077441</v>
      </c>
      <c r="J382" s="8"/>
      <c r="K382" s="131">
        <f t="shared" si="80"/>
        <v>700</v>
      </c>
      <c r="L382" s="132">
        <v>19894</v>
      </c>
      <c r="M382" s="134">
        <f t="shared" si="81"/>
        <v>123297.99999999999</v>
      </c>
    </row>
    <row r="383" spans="1:13" ht="15.75" x14ac:dyDescent="0.25">
      <c r="A383" s="68" t="s">
        <v>819</v>
      </c>
      <c r="B383" s="69"/>
      <c r="C383" s="84" t="s">
        <v>820</v>
      </c>
      <c r="D383" s="26" t="s">
        <v>28</v>
      </c>
      <c r="E383" s="66"/>
      <c r="F383" s="26">
        <v>3</v>
      </c>
      <c r="G383" s="26">
        <v>2</v>
      </c>
      <c r="H383" s="26" t="s">
        <v>14</v>
      </c>
      <c r="I383" s="11">
        <v>513.10755049881607</v>
      </c>
      <c r="J383" s="8"/>
      <c r="K383" s="131">
        <f t="shared" si="80"/>
        <v>513</v>
      </c>
      <c r="L383" s="132">
        <v>14579.46</v>
      </c>
      <c r="M383" s="134">
        <f t="shared" si="81"/>
        <v>90359.819999999992</v>
      </c>
    </row>
    <row r="384" spans="1:13" ht="15.75" x14ac:dyDescent="0.25">
      <c r="A384" s="68" t="s">
        <v>821</v>
      </c>
      <c r="B384" s="69"/>
      <c r="C384" s="84" t="s">
        <v>822</v>
      </c>
      <c r="D384" s="26" t="s">
        <v>42</v>
      </c>
      <c r="E384" s="66" t="s">
        <v>823</v>
      </c>
      <c r="F384" s="26"/>
      <c r="G384" s="26"/>
      <c r="H384" s="26" t="s">
        <v>14</v>
      </c>
      <c r="I384" s="11">
        <v>381.91417433395213</v>
      </c>
      <c r="J384" s="8"/>
      <c r="K384" s="131">
        <f t="shared" si="80"/>
        <v>382</v>
      </c>
      <c r="L384" s="132">
        <v>10856.44</v>
      </c>
      <c r="M384" s="134">
        <f t="shared" si="81"/>
        <v>67285.48</v>
      </c>
    </row>
    <row r="385" spans="1:13" ht="15.75" x14ac:dyDescent="0.25">
      <c r="A385" s="68" t="s">
        <v>824</v>
      </c>
      <c r="B385" s="69"/>
      <c r="C385" s="84" t="s">
        <v>825</v>
      </c>
      <c r="D385" s="26" t="s">
        <v>42</v>
      </c>
      <c r="E385" s="66"/>
      <c r="F385" s="26">
        <v>3</v>
      </c>
      <c r="G385" s="26">
        <v>2</v>
      </c>
      <c r="H385" s="26" t="s">
        <v>44</v>
      </c>
      <c r="I385" s="11">
        <v>696.65378365440017</v>
      </c>
      <c r="J385" s="8"/>
      <c r="K385" s="131">
        <f t="shared" si="80"/>
        <v>697</v>
      </c>
      <c r="L385" s="132">
        <v>19808.740000000002</v>
      </c>
      <c r="M385" s="134">
        <f t="shared" si="81"/>
        <v>122769.57999999999</v>
      </c>
    </row>
    <row r="386" spans="1:13" ht="15.75" x14ac:dyDescent="0.25">
      <c r="A386" s="137" t="s">
        <v>826</v>
      </c>
      <c r="B386" s="138"/>
      <c r="C386" s="138"/>
      <c r="D386" s="27"/>
      <c r="E386" s="120"/>
      <c r="F386" s="27"/>
      <c r="G386" s="27"/>
      <c r="H386" s="27"/>
      <c r="I386" s="8"/>
      <c r="J386" s="8"/>
      <c r="K386" s="131"/>
      <c r="L386" s="132" t="s">
        <v>1286</v>
      </c>
    </row>
    <row r="387" spans="1:13" ht="15.75" x14ac:dyDescent="0.25">
      <c r="A387" s="68" t="s">
        <v>827</v>
      </c>
      <c r="B387" s="69"/>
      <c r="C387" s="84" t="s">
        <v>828</v>
      </c>
      <c r="D387" s="26" t="s">
        <v>28</v>
      </c>
      <c r="E387" s="66"/>
      <c r="F387" s="26">
        <v>1</v>
      </c>
      <c r="G387" s="26"/>
      <c r="H387" s="26" t="s">
        <v>44</v>
      </c>
      <c r="I387" s="11">
        <v>255.28996354867206</v>
      </c>
      <c r="J387" s="8"/>
      <c r="K387" s="131">
        <f>ROUND(I387,0)</f>
        <v>255</v>
      </c>
      <c r="L387" s="132">
        <v>7247.1</v>
      </c>
      <c r="M387" s="134">
        <f>K387*$P$1</f>
        <v>44915.7</v>
      </c>
    </row>
    <row r="388" spans="1:13" ht="15.75" x14ac:dyDescent="0.25">
      <c r="A388" s="156" t="s">
        <v>829</v>
      </c>
      <c r="B388" s="157"/>
      <c r="C388" s="157"/>
      <c r="D388" s="27"/>
      <c r="E388" s="120"/>
      <c r="F388" s="27"/>
      <c r="G388" s="27"/>
      <c r="H388" s="27"/>
      <c r="I388" s="8"/>
      <c r="J388" s="8"/>
      <c r="K388" s="131"/>
      <c r="L388" s="132" t="s">
        <v>1286</v>
      </c>
    </row>
    <row r="389" spans="1:13" ht="15.75" x14ac:dyDescent="0.25">
      <c r="A389" s="68" t="s">
        <v>830</v>
      </c>
      <c r="B389" s="69"/>
      <c r="C389" s="84" t="s">
        <v>831</v>
      </c>
      <c r="D389" s="26" t="s">
        <v>630</v>
      </c>
      <c r="E389" s="66" t="s">
        <v>832</v>
      </c>
      <c r="F389" s="26">
        <v>5</v>
      </c>
      <c r="G389" s="26">
        <v>3</v>
      </c>
      <c r="H389" s="26" t="s">
        <v>14</v>
      </c>
      <c r="I389" s="11">
        <v>1463.7972642604648</v>
      </c>
      <c r="J389" s="8"/>
      <c r="K389" s="131">
        <f t="shared" ref="K389:K398" si="82">ROUND(I389,0)</f>
        <v>1464</v>
      </c>
      <c r="L389" s="132">
        <v>41606.879999999997</v>
      </c>
      <c r="M389" s="134">
        <f t="shared" ref="M389:M395" si="83">K389*$P$1</f>
        <v>257868.96</v>
      </c>
    </row>
    <row r="390" spans="1:13" ht="15.75" x14ac:dyDescent="0.25">
      <c r="A390" s="68" t="s">
        <v>833</v>
      </c>
      <c r="B390" s="69"/>
      <c r="C390" s="84" t="s">
        <v>834</v>
      </c>
      <c r="D390" s="26" t="s">
        <v>630</v>
      </c>
      <c r="E390" s="66" t="s">
        <v>832</v>
      </c>
      <c r="F390" s="26">
        <v>4</v>
      </c>
      <c r="G390" s="26"/>
      <c r="H390" s="26" t="s">
        <v>14</v>
      </c>
      <c r="I390" s="11">
        <v>973.99926233745418</v>
      </c>
      <c r="J390" s="8"/>
      <c r="K390" s="131">
        <f t="shared" si="82"/>
        <v>974</v>
      </c>
      <c r="L390" s="132">
        <v>27681.08</v>
      </c>
      <c r="M390" s="134">
        <f t="shared" si="83"/>
        <v>171560.36</v>
      </c>
    </row>
    <row r="391" spans="1:13" ht="15.75" x14ac:dyDescent="0.25">
      <c r="A391" s="68" t="s">
        <v>835</v>
      </c>
      <c r="B391" s="69"/>
      <c r="C391" s="84" t="s">
        <v>836</v>
      </c>
      <c r="D391" s="26" t="s">
        <v>630</v>
      </c>
      <c r="E391" s="66" t="s">
        <v>832</v>
      </c>
      <c r="F391" s="26">
        <v>7</v>
      </c>
      <c r="G391" s="26">
        <v>4</v>
      </c>
      <c r="H391" s="26" t="s">
        <v>14</v>
      </c>
      <c r="I391" s="11">
        <v>2127.5375592071582</v>
      </c>
      <c r="J391" s="8"/>
      <c r="K391" s="131">
        <f t="shared" si="82"/>
        <v>2128</v>
      </c>
      <c r="L391" s="132">
        <v>6195.56</v>
      </c>
      <c r="M391" s="134">
        <f t="shared" si="83"/>
        <v>374825.92</v>
      </c>
    </row>
    <row r="392" spans="1:13" ht="15.75" x14ac:dyDescent="0.25">
      <c r="A392" s="68" t="s">
        <v>837</v>
      </c>
      <c r="B392" s="69"/>
      <c r="C392" s="84" t="s">
        <v>838</v>
      </c>
      <c r="D392" s="26" t="s">
        <v>630</v>
      </c>
      <c r="E392" s="66" t="s">
        <v>839</v>
      </c>
      <c r="F392" s="26"/>
      <c r="G392" s="26"/>
      <c r="H392" s="26" t="s">
        <v>14</v>
      </c>
      <c r="I392" s="11">
        <v>674.76753811703816</v>
      </c>
      <c r="J392" s="8"/>
      <c r="K392" s="131">
        <f t="shared" si="82"/>
        <v>675</v>
      </c>
      <c r="L392" s="132">
        <v>19183.5</v>
      </c>
      <c r="M392" s="134">
        <f t="shared" si="83"/>
        <v>118894.49999999999</v>
      </c>
    </row>
    <row r="393" spans="1:13" ht="15.75" x14ac:dyDescent="0.25">
      <c r="A393" s="68" t="s">
        <v>840</v>
      </c>
      <c r="B393" s="69"/>
      <c r="C393" s="84" t="s">
        <v>841</v>
      </c>
      <c r="D393" s="26" t="s">
        <v>42</v>
      </c>
      <c r="E393" s="66" t="s">
        <v>842</v>
      </c>
      <c r="F393" s="26">
        <v>3</v>
      </c>
      <c r="G393" s="26">
        <v>2</v>
      </c>
      <c r="H393" s="26" t="s">
        <v>44</v>
      </c>
      <c r="I393" s="11">
        <v>679.930694995968</v>
      </c>
      <c r="J393" s="8"/>
      <c r="K393" s="131">
        <f t="shared" si="82"/>
        <v>680</v>
      </c>
      <c r="L393" s="132">
        <v>19325.599999999999</v>
      </c>
      <c r="M393" s="134">
        <f t="shared" si="83"/>
        <v>119775.2</v>
      </c>
    </row>
    <row r="394" spans="1:13" ht="15.75" x14ac:dyDescent="0.25">
      <c r="A394" s="68" t="s">
        <v>843</v>
      </c>
      <c r="B394" s="69"/>
      <c r="C394" s="84" t="s">
        <v>844</v>
      </c>
      <c r="D394" s="26" t="s">
        <v>12</v>
      </c>
      <c r="E394" s="66" t="s">
        <v>845</v>
      </c>
      <c r="F394" s="26"/>
      <c r="G394" s="26"/>
      <c r="H394" s="26" t="s">
        <v>14</v>
      </c>
      <c r="I394" s="11">
        <v>179.80151850086403</v>
      </c>
      <c r="J394" s="8"/>
      <c r="K394" s="131">
        <f t="shared" si="82"/>
        <v>180</v>
      </c>
      <c r="L394" s="132">
        <v>5115.6000000000004</v>
      </c>
      <c r="M394" s="134">
        <f t="shared" si="83"/>
        <v>31705.199999999997</v>
      </c>
    </row>
    <row r="395" spans="1:13" ht="15.75" x14ac:dyDescent="0.25">
      <c r="A395" s="68" t="s">
        <v>846</v>
      </c>
      <c r="B395" s="69"/>
      <c r="C395" s="84" t="s">
        <v>847</v>
      </c>
      <c r="D395" s="26" t="s">
        <v>42</v>
      </c>
      <c r="E395" s="66"/>
      <c r="F395" s="26">
        <v>1</v>
      </c>
      <c r="G395" s="26"/>
      <c r="H395" s="26" t="s">
        <v>14</v>
      </c>
      <c r="I395" s="11">
        <v>507.88713039667215</v>
      </c>
      <c r="J395" s="8"/>
      <c r="K395" s="131">
        <f t="shared" si="82"/>
        <v>508</v>
      </c>
      <c r="L395" s="132">
        <v>14437.36</v>
      </c>
      <c r="M395" s="134">
        <f t="shared" si="83"/>
        <v>89479.12</v>
      </c>
    </row>
    <row r="396" spans="1:13" ht="15.75" x14ac:dyDescent="0.25">
      <c r="A396" s="68" t="s">
        <v>848</v>
      </c>
      <c r="B396" s="69"/>
      <c r="C396" s="84" t="s">
        <v>849</v>
      </c>
      <c r="D396" s="26"/>
      <c r="E396" s="66"/>
      <c r="F396" s="26"/>
      <c r="G396" s="26"/>
      <c r="H396" s="26"/>
      <c r="I396" s="11" t="s">
        <v>850</v>
      </c>
      <c r="J396" s="8" t="str">
        <f>MID(I396,5,3)</f>
        <v>585</v>
      </c>
      <c r="K396" s="131" t="e">
        <f t="shared" si="82"/>
        <v>#VALUE!</v>
      </c>
      <c r="L396" s="132">
        <v>3194.1</v>
      </c>
      <c r="M396" s="134">
        <f>J396*$P$2</f>
        <v>10430.549999999999</v>
      </c>
    </row>
    <row r="397" spans="1:13" ht="15.75" x14ac:dyDescent="0.25">
      <c r="A397" s="68" t="s">
        <v>851</v>
      </c>
      <c r="B397" s="69"/>
      <c r="C397" s="84" t="s">
        <v>852</v>
      </c>
      <c r="D397" s="26" t="s">
        <v>12</v>
      </c>
      <c r="E397" s="66"/>
      <c r="F397" s="26">
        <v>5</v>
      </c>
      <c r="G397" s="26">
        <v>3</v>
      </c>
      <c r="H397" s="26" t="s">
        <v>14</v>
      </c>
      <c r="I397" s="11">
        <v>961.36550118595619</v>
      </c>
      <c r="J397" s="8"/>
      <c r="K397" s="131">
        <f t="shared" si="82"/>
        <v>961</v>
      </c>
      <c r="L397" s="132">
        <v>27311.62</v>
      </c>
      <c r="M397" s="134">
        <f t="shared" ref="M397:M398" si="84">K397*$P$1</f>
        <v>169270.53999999998</v>
      </c>
    </row>
    <row r="398" spans="1:13" ht="15.75" x14ac:dyDescent="0.25">
      <c r="A398" s="68" t="s">
        <v>853</v>
      </c>
      <c r="B398" s="69"/>
      <c r="C398" s="84" t="s">
        <v>854</v>
      </c>
      <c r="D398" s="26" t="s">
        <v>12</v>
      </c>
      <c r="E398" s="66" t="s">
        <v>635</v>
      </c>
      <c r="F398" s="26"/>
      <c r="G398" s="26"/>
      <c r="H398" s="26" t="s">
        <v>14</v>
      </c>
      <c r="I398" s="11">
        <v>236.6662591340237</v>
      </c>
      <c r="J398" s="8"/>
      <c r="K398" s="131">
        <f t="shared" si="82"/>
        <v>237</v>
      </c>
      <c r="L398" s="132">
        <v>6735.54</v>
      </c>
      <c r="M398" s="134">
        <f t="shared" si="84"/>
        <v>41745.18</v>
      </c>
    </row>
    <row r="399" spans="1:13" ht="15.75" x14ac:dyDescent="0.25">
      <c r="A399" s="156" t="s">
        <v>855</v>
      </c>
      <c r="B399" s="157"/>
      <c r="C399" s="157"/>
      <c r="D399" s="27"/>
      <c r="E399" s="120"/>
      <c r="F399" s="27"/>
      <c r="G399" s="27"/>
      <c r="H399" s="27"/>
      <c r="I399" s="11"/>
      <c r="J399" s="8"/>
      <c r="K399" s="131"/>
      <c r="L399" s="132" t="s">
        <v>1286</v>
      </c>
    </row>
    <row r="400" spans="1:13" ht="15.75" x14ac:dyDescent="0.25">
      <c r="A400" s="68" t="s">
        <v>856</v>
      </c>
      <c r="B400" s="69"/>
      <c r="C400" s="84" t="s">
        <v>855</v>
      </c>
      <c r="D400" s="26" t="s">
        <v>12</v>
      </c>
      <c r="E400" s="66" t="s">
        <v>857</v>
      </c>
      <c r="F400" s="26">
        <v>3</v>
      </c>
      <c r="G400" s="26">
        <v>2</v>
      </c>
      <c r="H400" s="26" t="s">
        <v>14</v>
      </c>
      <c r="I400" s="11">
        <v>967.20080013093923</v>
      </c>
      <c r="J400" s="8"/>
      <c r="K400" s="131">
        <f t="shared" ref="K400:K402" si="85">ROUND(I400,0)</f>
        <v>967</v>
      </c>
      <c r="L400" s="132">
        <f>967*23.68</f>
        <v>22898.560000000001</v>
      </c>
      <c r="M400" s="134">
        <f t="shared" ref="M400:M402" si="86">K400*$P$1</f>
        <v>170327.37999999998</v>
      </c>
    </row>
    <row r="401" spans="1:13" ht="15.75" x14ac:dyDescent="0.25">
      <c r="A401" s="68" t="s">
        <v>858</v>
      </c>
      <c r="B401" s="69"/>
      <c r="C401" s="84" t="s">
        <v>859</v>
      </c>
      <c r="D401" s="26" t="s">
        <v>630</v>
      </c>
      <c r="E401" s="66" t="s">
        <v>860</v>
      </c>
      <c r="F401" s="26">
        <v>7</v>
      </c>
      <c r="G401" s="26">
        <v>3</v>
      </c>
      <c r="H401" s="26" t="s">
        <v>14</v>
      </c>
      <c r="I401" s="11">
        <v>1783.1701026044009</v>
      </c>
      <c r="J401" s="8"/>
      <c r="K401" s="131">
        <f t="shared" si="85"/>
        <v>1783</v>
      </c>
      <c r="L401" s="132">
        <f>1783*23.68</f>
        <v>42221.440000000002</v>
      </c>
      <c r="M401" s="134">
        <f t="shared" si="86"/>
        <v>314057.62</v>
      </c>
    </row>
    <row r="402" spans="1:13" ht="15.75" x14ac:dyDescent="0.25">
      <c r="A402" s="68" t="s">
        <v>861</v>
      </c>
      <c r="B402" s="69"/>
      <c r="C402" s="84" t="s">
        <v>862</v>
      </c>
      <c r="D402" s="26" t="s">
        <v>630</v>
      </c>
      <c r="E402" s="66" t="s">
        <v>863</v>
      </c>
      <c r="F402" s="26"/>
      <c r="G402" s="26"/>
      <c r="H402" s="26"/>
      <c r="I402" s="11">
        <v>673.21956145556737</v>
      </c>
      <c r="J402" s="8"/>
      <c r="K402" s="131">
        <f t="shared" si="85"/>
        <v>673</v>
      </c>
      <c r="L402" s="132">
        <f>673*23.68</f>
        <v>15936.64</v>
      </c>
      <c r="M402" s="134">
        <f t="shared" si="86"/>
        <v>118542.21999999999</v>
      </c>
    </row>
    <row r="403" spans="1:13" ht="15.75" x14ac:dyDescent="0.25">
      <c r="A403" s="156" t="s">
        <v>864</v>
      </c>
      <c r="B403" s="157"/>
      <c r="C403" s="157"/>
      <c r="D403" s="27"/>
      <c r="E403" s="120"/>
      <c r="F403" s="27"/>
      <c r="G403" s="27"/>
      <c r="H403" s="27"/>
      <c r="I403" s="11">
        <v>0</v>
      </c>
      <c r="J403" s="8"/>
      <c r="K403" s="131"/>
      <c r="L403" s="132" t="s">
        <v>1286</v>
      </c>
    </row>
    <row r="404" spans="1:13" ht="15.75" x14ac:dyDescent="0.25">
      <c r="A404" s="68" t="s">
        <v>865</v>
      </c>
      <c r="B404" s="69"/>
      <c r="C404" s="84" t="s">
        <v>866</v>
      </c>
      <c r="D404" s="26" t="s">
        <v>28</v>
      </c>
      <c r="E404" s="66" t="s">
        <v>867</v>
      </c>
      <c r="F404" s="26">
        <v>4</v>
      </c>
      <c r="G404" s="26">
        <v>2</v>
      </c>
      <c r="H404" s="26" t="s">
        <v>14</v>
      </c>
      <c r="I404" s="11">
        <v>618.64974925977594</v>
      </c>
      <c r="J404" s="8"/>
      <c r="K404" s="131">
        <f t="shared" ref="K404:K405" si="87">ROUND(I404,0)</f>
        <v>619</v>
      </c>
      <c r="L404" s="132">
        <v>17591.98</v>
      </c>
      <c r="M404" s="134">
        <f t="shared" ref="M404:M405" si="88">K404*$P$1</f>
        <v>109030.65999999999</v>
      </c>
    </row>
    <row r="405" spans="1:13" ht="15.75" x14ac:dyDescent="0.25">
      <c r="A405" s="68" t="s">
        <v>868</v>
      </c>
      <c r="B405" s="69"/>
      <c r="C405" s="84" t="s">
        <v>869</v>
      </c>
      <c r="D405" s="26" t="s">
        <v>12</v>
      </c>
      <c r="E405" s="66" t="s">
        <v>870</v>
      </c>
      <c r="F405" s="26"/>
      <c r="G405" s="26"/>
      <c r="H405" s="26" t="s">
        <v>14</v>
      </c>
      <c r="I405" s="11">
        <v>342.26272658073606</v>
      </c>
      <c r="J405" s="8"/>
      <c r="K405" s="131">
        <f t="shared" si="87"/>
        <v>342</v>
      </c>
      <c r="L405" s="132">
        <v>9719.64</v>
      </c>
      <c r="M405" s="134">
        <f t="shared" si="88"/>
        <v>60239.88</v>
      </c>
    </row>
    <row r="406" spans="1:13" ht="15.75" x14ac:dyDescent="0.25">
      <c r="A406" s="137" t="s">
        <v>871</v>
      </c>
      <c r="B406" s="155"/>
      <c r="C406" s="155"/>
      <c r="D406" s="42"/>
      <c r="E406" s="33" t="s">
        <v>872</v>
      </c>
      <c r="F406" s="27"/>
      <c r="G406" s="27"/>
      <c r="H406" s="27"/>
      <c r="I406" s="8"/>
      <c r="J406" s="8"/>
      <c r="K406" s="131"/>
      <c r="L406" s="132" t="s">
        <v>1286</v>
      </c>
    </row>
    <row r="407" spans="1:13" ht="15.75" x14ac:dyDescent="0.25">
      <c r="A407" s="68" t="s">
        <v>873</v>
      </c>
      <c r="B407" s="68"/>
      <c r="C407" s="84" t="s">
        <v>874</v>
      </c>
      <c r="D407" s="26" t="s">
        <v>12</v>
      </c>
      <c r="E407" s="66"/>
      <c r="F407" s="26"/>
      <c r="G407" s="26"/>
      <c r="H407" s="26" t="s">
        <v>44</v>
      </c>
      <c r="I407" s="11">
        <v>137.26627200000001</v>
      </c>
      <c r="J407" s="8"/>
      <c r="K407" s="131">
        <f t="shared" ref="K407:K420" si="89">ROUND(I407,0)</f>
        <v>137</v>
      </c>
      <c r="L407" s="132">
        <v>3893.54</v>
      </c>
      <c r="M407" s="134">
        <f t="shared" ref="M407:M415" si="90">K407*$P$1</f>
        <v>24131.179999999997</v>
      </c>
    </row>
    <row r="408" spans="1:13" ht="15.75" x14ac:dyDescent="0.25">
      <c r="A408" s="68" t="s">
        <v>875</v>
      </c>
      <c r="B408" s="68"/>
      <c r="C408" s="84" t="s">
        <v>876</v>
      </c>
      <c r="D408" s="26" t="s">
        <v>12</v>
      </c>
      <c r="E408" s="66"/>
      <c r="F408" s="26"/>
      <c r="G408" s="26"/>
      <c r="H408" s="26" t="s">
        <v>14</v>
      </c>
      <c r="I408" s="11">
        <v>146.34172800000002</v>
      </c>
      <c r="J408" s="8"/>
      <c r="K408" s="131">
        <f t="shared" si="89"/>
        <v>146</v>
      </c>
      <c r="L408" s="132">
        <v>4149.32</v>
      </c>
      <c r="M408" s="134">
        <f t="shared" si="90"/>
        <v>25716.44</v>
      </c>
    </row>
    <row r="409" spans="1:13" ht="15.75" x14ac:dyDescent="0.25">
      <c r="A409" s="68" t="s">
        <v>877</v>
      </c>
      <c r="B409" s="68"/>
      <c r="C409" s="84" t="s">
        <v>878</v>
      </c>
      <c r="D409" s="26" t="s">
        <v>12</v>
      </c>
      <c r="E409" s="66" t="s">
        <v>879</v>
      </c>
      <c r="F409" s="26"/>
      <c r="G409" s="26"/>
      <c r="H409" s="26" t="s">
        <v>44</v>
      </c>
      <c r="I409" s="11">
        <v>137.26627200000001</v>
      </c>
      <c r="J409" s="8"/>
      <c r="K409" s="131">
        <f t="shared" si="89"/>
        <v>137</v>
      </c>
      <c r="L409" s="132">
        <v>3893.54</v>
      </c>
      <c r="M409" s="134">
        <f t="shared" si="90"/>
        <v>24131.179999999997</v>
      </c>
    </row>
    <row r="410" spans="1:13" ht="15.75" x14ac:dyDescent="0.25">
      <c r="A410" s="68" t="s">
        <v>880</v>
      </c>
      <c r="B410" s="68"/>
      <c r="C410" s="84" t="s">
        <v>881</v>
      </c>
      <c r="D410" s="26" t="s">
        <v>12</v>
      </c>
      <c r="E410" s="66" t="s">
        <v>879</v>
      </c>
      <c r="F410" s="26"/>
      <c r="G410" s="26"/>
      <c r="H410" s="26" t="s">
        <v>44</v>
      </c>
      <c r="I410" s="11">
        <v>137.26627200000001</v>
      </c>
      <c r="J410" s="8"/>
      <c r="K410" s="131">
        <f t="shared" si="89"/>
        <v>137</v>
      </c>
      <c r="L410" s="132">
        <v>3893.54</v>
      </c>
      <c r="M410" s="134">
        <f t="shared" si="90"/>
        <v>24131.179999999997</v>
      </c>
    </row>
    <row r="411" spans="1:13" ht="15.75" x14ac:dyDescent="0.25">
      <c r="A411" s="68" t="s">
        <v>882</v>
      </c>
      <c r="B411" s="68"/>
      <c r="C411" s="84" t="s">
        <v>883</v>
      </c>
      <c r="D411" s="26" t="s">
        <v>12</v>
      </c>
      <c r="E411" s="66"/>
      <c r="F411" s="26"/>
      <c r="G411" s="26"/>
      <c r="H411" s="26" t="s">
        <v>14</v>
      </c>
      <c r="I411" s="11">
        <v>123.65308800000001</v>
      </c>
      <c r="J411" s="8"/>
      <c r="K411" s="131">
        <f t="shared" si="89"/>
        <v>124</v>
      </c>
      <c r="L411" s="132">
        <v>3524.08</v>
      </c>
      <c r="M411" s="134">
        <f t="shared" si="90"/>
        <v>21841.359999999997</v>
      </c>
    </row>
    <row r="412" spans="1:13" ht="15.75" x14ac:dyDescent="0.25">
      <c r="A412" s="68" t="s">
        <v>884</v>
      </c>
      <c r="B412" s="68"/>
      <c r="C412" s="84" t="s">
        <v>885</v>
      </c>
      <c r="D412" s="26" t="s">
        <v>12</v>
      </c>
      <c r="E412" s="66" t="s">
        <v>879</v>
      </c>
      <c r="F412" s="26"/>
      <c r="G412" s="26"/>
      <c r="H412" s="26" t="s">
        <v>44</v>
      </c>
      <c r="I412" s="11">
        <v>137.26627200000001</v>
      </c>
      <c r="J412" s="8"/>
      <c r="K412" s="131">
        <f t="shared" si="89"/>
        <v>137</v>
      </c>
      <c r="L412" s="132">
        <v>3893.54</v>
      </c>
      <c r="M412" s="134">
        <f t="shared" si="90"/>
        <v>24131.179999999997</v>
      </c>
    </row>
    <row r="413" spans="1:13" ht="15.75" x14ac:dyDescent="0.25">
      <c r="A413" s="68" t="s">
        <v>886</v>
      </c>
      <c r="B413" s="68"/>
      <c r="C413" s="84" t="s">
        <v>887</v>
      </c>
      <c r="D413" s="26" t="s">
        <v>12</v>
      </c>
      <c r="E413" s="66"/>
      <c r="F413" s="26"/>
      <c r="G413" s="26"/>
      <c r="H413" s="26" t="s">
        <v>14</v>
      </c>
      <c r="I413" s="11">
        <v>123.65308800000001</v>
      </c>
      <c r="J413" s="8"/>
      <c r="K413" s="131">
        <f t="shared" si="89"/>
        <v>124</v>
      </c>
      <c r="L413" s="132">
        <v>3524.08</v>
      </c>
      <c r="M413" s="134">
        <f t="shared" si="90"/>
        <v>21841.359999999997</v>
      </c>
    </row>
    <row r="414" spans="1:13" ht="15.75" x14ac:dyDescent="0.25">
      <c r="A414" s="68" t="s">
        <v>888</v>
      </c>
      <c r="B414" s="68"/>
      <c r="C414" s="84" t="s">
        <v>889</v>
      </c>
      <c r="D414" s="26" t="s">
        <v>12</v>
      </c>
      <c r="E414" s="66"/>
      <c r="F414" s="26"/>
      <c r="G414" s="26"/>
      <c r="H414" s="26" t="s">
        <v>44</v>
      </c>
      <c r="I414" s="11">
        <v>113.44320000000002</v>
      </c>
      <c r="J414" s="8"/>
      <c r="K414" s="131">
        <f t="shared" si="89"/>
        <v>113</v>
      </c>
      <c r="L414" s="132">
        <v>3211.46</v>
      </c>
      <c r="M414" s="134">
        <f t="shared" si="90"/>
        <v>19903.82</v>
      </c>
    </row>
    <row r="415" spans="1:13" ht="15.75" x14ac:dyDescent="0.25">
      <c r="A415" s="68" t="s">
        <v>890</v>
      </c>
      <c r="B415" s="69"/>
      <c r="C415" s="84" t="s">
        <v>891</v>
      </c>
      <c r="D415" s="26" t="s">
        <v>42</v>
      </c>
      <c r="E415" s="66" t="s">
        <v>892</v>
      </c>
      <c r="F415" s="26">
        <v>1</v>
      </c>
      <c r="G415" s="26"/>
      <c r="H415" s="26" t="s">
        <v>44</v>
      </c>
      <c r="I415" s="11">
        <v>249.35040000000001</v>
      </c>
      <c r="J415" s="8"/>
      <c r="K415" s="131">
        <f t="shared" si="89"/>
        <v>249</v>
      </c>
      <c r="L415" s="132">
        <v>7076.58</v>
      </c>
      <c r="M415" s="134">
        <f t="shared" si="90"/>
        <v>43858.859999999993</v>
      </c>
    </row>
    <row r="416" spans="1:13" ht="15.75" x14ac:dyDescent="0.25">
      <c r="A416" s="68" t="s">
        <v>893</v>
      </c>
      <c r="B416" s="69"/>
      <c r="C416" s="84" t="s">
        <v>894</v>
      </c>
      <c r="D416" s="26"/>
      <c r="E416" s="66"/>
      <c r="F416" s="26"/>
      <c r="G416" s="26"/>
      <c r="H416" s="26"/>
      <c r="I416" s="11" t="s">
        <v>895</v>
      </c>
      <c r="J416" s="8" t="str">
        <f>MID(I416,5,3)</f>
        <v>590</v>
      </c>
      <c r="K416" s="131" t="e">
        <f t="shared" si="89"/>
        <v>#VALUE!</v>
      </c>
      <c r="L416" s="132">
        <v>3221.4</v>
      </c>
      <c r="M416" s="134">
        <f>J416*$P$2</f>
        <v>10519.699999999999</v>
      </c>
    </row>
    <row r="417" spans="1:13" ht="15.75" x14ac:dyDescent="0.25">
      <c r="A417" s="68" t="s">
        <v>896</v>
      </c>
      <c r="B417" s="69"/>
      <c r="C417" s="84" t="s">
        <v>897</v>
      </c>
      <c r="D417" s="26" t="s">
        <v>898</v>
      </c>
      <c r="E417" s="66" t="s">
        <v>899</v>
      </c>
      <c r="F417" s="26">
        <v>3</v>
      </c>
      <c r="G417" s="26">
        <v>2</v>
      </c>
      <c r="H417" s="26" t="s">
        <v>44</v>
      </c>
      <c r="I417" s="11">
        <v>533.23604066304017</v>
      </c>
      <c r="J417" s="8"/>
      <c r="K417" s="131">
        <f t="shared" si="89"/>
        <v>533</v>
      </c>
      <c r="L417" s="132">
        <v>15147.86</v>
      </c>
      <c r="M417" s="134">
        <f t="shared" ref="M417:M420" si="91">K417*$P$1</f>
        <v>93882.62</v>
      </c>
    </row>
    <row r="418" spans="1:13" ht="15.75" x14ac:dyDescent="0.25">
      <c r="A418" s="68" t="s">
        <v>900</v>
      </c>
      <c r="B418" s="69"/>
      <c r="C418" s="84" t="s">
        <v>901</v>
      </c>
      <c r="D418" s="26" t="s">
        <v>12</v>
      </c>
      <c r="E418" s="66" t="s">
        <v>902</v>
      </c>
      <c r="F418" s="26">
        <v>3</v>
      </c>
      <c r="G418" s="26">
        <v>2</v>
      </c>
      <c r="H418" s="26" t="s">
        <v>14</v>
      </c>
      <c r="I418" s="11">
        <v>461.10486090240011</v>
      </c>
      <c r="J418" s="8"/>
      <c r="K418" s="131">
        <f t="shared" si="89"/>
        <v>461</v>
      </c>
      <c r="L418" s="132">
        <v>13101.62</v>
      </c>
      <c r="M418" s="134">
        <f t="shared" si="91"/>
        <v>81200.539999999994</v>
      </c>
    </row>
    <row r="419" spans="1:13" ht="15.75" x14ac:dyDescent="0.25">
      <c r="A419" s="68" t="s">
        <v>903</v>
      </c>
      <c r="B419" s="69"/>
      <c r="C419" s="84" t="s">
        <v>904</v>
      </c>
      <c r="D419" s="26" t="s">
        <v>12</v>
      </c>
      <c r="E419" s="66"/>
      <c r="F419" s="26">
        <v>4</v>
      </c>
      <c r="G419" s="26">
        <v>3</v>
      </c>
      <c r="H419" s="26" t="s">
        <v>14</v>
      </c>
      <c r="I419" s="11">
        <v>966.69277897420818</v>
      </c>
      <c r="J419" s="8"/>
      <c r="K419" s="131">
        <f t="shared" si="89"/>
        <v>967</v>
      </c>
      <c r="L419" s="132">
        <v>27482.14</v>
      </c>
      <c r="M419" s="134">
        <f t="shared" si="91"/>
        <v>170327.37999999998</v>
      </c>
    </row>
    <row r="420" spans="1:13" ht="15.75" x14ac:dyDescent="0.25">
      <c r="A420" s="68" t="s">
        <v>905</v>
      </c>
      <c r="B420" s="69"/>
      <c r="C420" s="84" t="s">
        <v>906</v>
      </c>
      <c r="D420" s="26" t="s">
        <v>12</v>
      </c>
      <c r="E420" s="66" t="s">
        <v>907</v>
      </c>
      <c r="F420" s="26"/>
      <c r="G420" s="26"/>
      <c r="H420" s="26" t="s">
        <v>14</v>
      </c>
      <c r="I420" s="11">
        <v>437.71578628377608</v>
      </c>
      <c r="J420" s="8"/>
      <c r="K420" s="131">
        <f t="shared" si="89"/>
        <v>438</v>
      </c>
      <c r="L420" s="132">
        <v>12447.96</v>
      </c>
      <c r="M420" s="134">
        <f t="shared" si="91"/>
        <v>77149.319999999992</v>
      </c>
    </row>
    <row r="421" spans="1:13" ht="15.75" x14ac:dyDescent="0.25">
      <c r="A421" s="137" t="s">
        <v>908</v>
      </c>
      <c r="B421" s="158"/>
      <c r="C421" s="158"/>
      <c r="D421" s="43" t="s">
        <v>12</v>
      </c>
      <c r="E421" s="120" t="s">
        <v>909</v>
      </c>
      <c r="F421" s="43"/>
      <c r="G421" s="43"/>
      <c r="H421" s="43"/>
      <c r="I421" s="28"/>
      <c r="J421" s="8"/>
      <c r="K421" s="131"/>
      <c r="L421" s="132" t="s">
        <v>1286</v>
      </c>
    </row>
    <row r="422" spans="1:13" ht="15.75" x14ac:dyDescent="0.25">
      <c r="A422" s="68" t="s">
        <v>910</v>
      </c>
      <c r="B422" s="69"/>
      <c r="C422" s="84" t="s">
        <v>894</v>
      </c>
      <c r="D422" s="26"/>
      <c r="E422" s="66" t="s">
        <v>911</v>
      </c>
      <c r="F422" s="26"/>
      <c r="G422" s="26"/>
      <c r="H422" s="26"/>
      <c r="I422" s="11" t="s">
        <v>895</v>
      </c>
      <c r="J422" s="8" t="str">
        <f>MID(I422,5,3)</f>
        <v>590</v>
      </c>
      <c r="K422" s="131" t="e">
        <f>ROUND(I422,0)</f>
        <v>#VALUE!</v>
      </c>
      <c r="L422" s="132">
        <v>3221.4</v>
      </c>
      <c r="M422" s="134">
        <f>J422*$P$2</f>
        <v>10519.699999999999</v>
      </c>
    </row>
    <row r="423" spans="1:13" ht="15.75" x14ac:dyDescent="0.25">
      <c r="A423" s="16" t="s">
        <v>1286</v>
      </c>
      <c r="B423" s="16"/>
      <c r="C423" s="86"/>
      <c r="D423" s="17"/>
      <c r="E423" s="124"/>
      <c r="F423" s="17"/>
      <c r="G423" s="17"/>
      <c r="H423" s="17"/>
      <c r="I423" s="8"/>
      <c r="J423" s="8"/>
      <c r="K423" s="131"/>
      <c r="L423" s="132" t="s">
        <v>1286</v>
      </c>
    </row>
    <row r="424" spans="1:13" ht="15.75" x14ac:dyDescent="0.25">
      <c r="A424" s="153" t="s">
        <v>912</v>
      </c>
      <c r="B424" s="153"/>
      <c r="C424" s="153"/>
      <c r="D424" s="17"/>
      <c r="E424" s="124"/>
      <c r="F424" s="17"/>
      <c r="G424" s="17"/>
      <c r="H424" s="17"/>
      <c r="I424" s="8"/>
      <c r="J424" s="8"/>
      <c r="K424" s="131"/>
      <c r="L424" s="132" t="s">
        <v>1286</v>
      </c>
    </row>
    <row r="425" spans="1:13" ht="15.75" x14ac:dyDescent="0.25">
      <c r="A425" s="68" t="s">
        <v>913</v>
      </c>
      <c r="B425" s="69"/>
      <c r="C425" s="84" t="s">
        <v>914</v>
      </c>
      <c r="D425" s="26" t="s">
        <v>12</v>
      </c>
      <c r="E425" s="66" t="s">
        <v>915</v>
      </c>
      <c r="F425" s="26">
        <v>6</v>
      </c>
      <c r="G425" s="26">
        <v>3</v>
      </c>
      <c r="H425" s="26" t="s">
        <v>14</v>
      </c>
      <c r="I425" s="11">
        <v>1251.9211108884485</v>
      </c>
      <c r="J425" s="8"/>
      <c r="K425" s="131">
        <f t="shared" ref="K425:K426" si="92">ROUND(I425,0)</f>
        <v>1252</v>
      </c>
      <c r="L425" s="132">
        <v>35581.839999999997</v>
      </c>
      <c r="M425" s="134">
        <f t="shared" ref="M425:M427" si="93">K425*$P$1</f>
        <v>220527.27999999997</v>
      </c>
    </row>
    <row r="426" spans="1:13" ht="15.75" x14ac:dyDescent="0.25">
      <c r="A426" s="68" t="s">
        <v>916</v>
      </c>
      <c r="B426" s="69"/>
      <c r="C426" s="84" t="s">
        <v>917</v>
      </c>
      <c r="D426" s="26" t="s">
        <v>12</v>
      </c>
      <c r="E426" s="66"/>
      <c r="F426" s="26">
        <v>5</v>
      </c>
      <c r="G426" s="26">
        <v>3</v>
      </c>
      <c r="H426" s="26" t="s">
        <v>14</v>
      </c>
      <c r="I426" s="11">
        <v>855.6849957427205</v>
      </c>
      <c r="J426" s="8"/>
      <c r="K426" s="131">
        <f t="shared" si="92"/>
        <v>856</v>
      </c>
      <c r="L426" s="132">
        <v>24327.52</v>
      </c>
      <c r="M426" s="134">
        <f t="shared" si="93"/>
        <v>150775.84</v>
      </c>
    </row>
    <row r="427" spans="1:13" ht="15.75" x14ac:dyDescent="0.25">
      <c r="A427" s="68" t="s">
        <v>918</v>
      </c>
      <c r="B427" s="44"/>
      <c r="C427" s="84" t="s">
        <v>919</v>
      </c>
      <c r="D427" s="45" t="s">
        <v>12</v>
      </c>
      <c r="E427" s="46"/>
      <c r="F427" s="26">
        <v>5</v>
      </c>
      <c r="G427" s="26"/>
      <c r="H427" s="26" t="s">
        <v>44</v>
      </c>
      <c r="I427" s="11">
        <v>1694.4104690472968</v>
      </c>
      <c r="J427" s="8"/>
      <c r="K427" s="131">
        <f>ROUND(I427,0)</f>
        <v>1694</v>
      </c>
      <c r="L427" s="132">
        <v>48143.48</v>
      </c>
      <c r="M427" s="134">
        <f t="shared" si="93"/>
        <v>298381.15999999997</v>
      </c>
    </row>
    <row r="428" spans="1:13" ht="15.75" x14ac:dyDescent="0.25">
      <c r="A428" s="47" t="s">
        <v>1286</v>
      </c>
      <c r="B428" s="47"/>
      <c r="C428" s="93"/>
      <c r="D428" s="48"/>
      <c r="E428" s="49"/>
      <c r="F428" s="50"/>
      <c r="G428" s="50"/>
      <c r="H428" s="50"/>
      <c r="I428" s="8"/>
      <c r="J428" s="8"/>
      <c r="K428" s="131"/>
      <c r="L428" s="132" t="s">
        <v>1286</v>
      </c>
    </row>
    <row r="429" spans="1:13" ht="15.75" x14ac:dyDescent="0.25">
      <c r="A429" s="140" t="s">
        <v>920</v>
      </c>
      <c r="B429" s="147"/>
      <c r="C429" s="147"/>
      <c r="D429" s="51"/>
      <c r="E429" s="52"/>
      <c r="F429" s="5"/>
      <c r="G429" s="5"/>
      <c r="H429" s="5"/>
      <c r="I429" s="8"/>
      <c r="J429" s="8"/>
      <c r="K429" s="131"/>
      <c r="L429" s="132">
        <v>48143.48</v>
      </c>
      <c r="M429" s="134">
        <v>0</v>
      </c>
    </row>
    <row r="430" spans="1:13" ht="15.75" x14ac:dyDescent="0.25">
      <c r="A430" s="53" t="s">
        <v>1286</v>
      </c>
      <c r="B430" s="53"/>
      <c r="C430" s="31"/>
      <c r="D430" s="24"/>
      <c r="E430" s="37"/>
      <c r="F430" s="25"/>
      <c r="G430" s="25"/>
      <c r="H430" s="25"/>
      <c r="I430" s="8"/>
      <c r="J430" s="8"/>
      <c r="K430" s="131"/>
      <c r="L430" s="132" t="s">
        <v>1286</v>
      </c>
    </row>
    <row r="431" spans="1:13" ht="15.75" x14ac:dyDescent="0.25">
      <c r="A431" s="68" t="s">
        <v>921</v>
      </c>
      <c r="B431" s="69"/>
      <c r="C431" s="84" t="s">
        <v>922</v>
      </c>
      <c r="D431" s="54" t="s">
        <v>12</v>
      </c>
      <c r="E431" s="55" t="s">
        <v>923</v>
      </c>
      <c r="F431" s="26">
        <v>3</v>
      </c>
      <c r="G431" s="26">
        <v>2</v>
      </c>
      <c r="H431" s="26" t="s">
        <v>14</v>
      </c>
      <c r="I431" s="11">
        <v>660.13529742950402</v>
      </c>
      <c r="J431" s="8"/>
      <c r="K431" s="131">
        <f>ROUND(I431,0)</f>
        <v>660</v>
      </c>
      <c r="L431" s="132">
        <v>18757.2</v>
      </c>
      <c r="M431" s="134">
        <f t="shared" ref="M431:M433" si="94">K431*$P$1</f>
        <v>116252.4</v>
      </c>
    </row>
    <row r="432" spans="1:13" ht="15.75" x14ac:dyDescent="0.25">
      <c r="A432" s="68" t="s">
        <v>924</v>
      </c>
      <c r="B432" s="69"/>
      <c r="C432" s="84" t="s">
        <v>925</v>
      </c>
      <c r="D432" s="54" t="s">
        <v>12</v>
      </c>
      <c r="E432" s="55" t="s">
        <v>926</v>
      </c>
      <c r="F432" s="26">
        <v>2</v>
      </c>
      <c r="G432" s="26"/>
      <c r="H432" s="26" t="s">
        <v>14</v>
      </c>
      <c r="I432" s="11">
        <v>364.44969545587202</v>
      </c>
      <c r="J432" s="8"/>
      <c r="K432" s="131">
        <f t="shared" ref="K432:K433" si="95">ROUND(I432,0)</f>
        <v>364</v>
      </c>
      <c r="L432" s="132">
        <v>10344.879999999999</v>
      </c>
      <c r="M432" s="134">
        <f t="shared" si="94"/>
        <v>64114.959999999992</v>
      </c>
    </row>
    <row r="433" spans="1:13" ht="15.75" x14ac:dyDescent="0.25">
      <c r="A433" s="68" t="s">
        <v>927</v>
      </c>
      <c r="B433" s="68"/>
      <c r="C433" s="84" t="s">
        <v>928</v>
      </c>
      <c r="D433" s="54" t="s">
        <v>42</v>
      </c>
      <c r="E433" s="55"/>
      <c r="F433" s="26">
        <v>1</v>
      </c>
      <c r="G433" s="26"/>
      <c r="H433" s="26" t="s">
        <v>19</v>
      </c>
      <c r="I433" s="11">
        <v>113.44320000000002</v>
      </c>
      <c r="J433" s="8"/>
      <c r="K433" s="131">
        <f t="shared" si="95"/>
        <v>113</v>
      </c>
      <c r="L433" s="132">
        <v>3211.46</v>
      </c>
      <c r="M433" s="134">
        <f t="shared" si="94"/>
        <v>19903.82</v>
      </c>
    </row>
    <row r="434" spans="1:13" ht="15.75" x14ac:dyDescent="0.25">
      <c r="A434" s="38" t="s">
        <v>1286</v>
      </c>
      <c r="B434" s="38"/>
      <c r="C434" s="30"/>
      <c r="D434" s="3"/>
      <c r="E434" s="34"/>
      <c r="F434" s="5"/>
      <c r="G434" s="5"/>
      <c r="H434" s="5"/>
      <c r="I434" s="8"/>
      <c r="J434" s="8"/>
      <c r="K434" s="131"/>
      <c r="L434" s="132" t="s">
        <v>1286</v>
      </c>
    </row>
    <row r="435" spans="1:13" ht="15.75" x14ac:dyDescent="0.25">
      <c r="A435" s="140" t="s">
        <v>929</v>
      </c>
      <c r="B435" s="147"/>
      <c r="C435" s="147"/>
      <c r="D435" s="3"/>
      <c r="E435" s="34"/>
      <c r="F435" s="5"/>
      <c r="G435" s="5"/>
      <c r="H435" s="5"/>
      <c r="I435" s="8"/>
      <c r="J435" s="8"/>
      <c r="K435" s="131"/>
      <c r="L435" s="132" t="s">
        <v>1286</v>
      </c>
    </row>
    <row r="436" spans="1:13" ht="15.75" x14ac:dyDescent="0.25">
      <c r="A436" s="36" t="s">
        <v>1286</v>
      </c>
      <c r="B436" s="36"/>
      <c r="C436" s="30"/>
      <c r="D436" s="3"/>
      <c r="E436" s="34"/>
      <c r="F436" s="5"/>
      <c r="G436" s="5"/>
      <c r="H436" s="5"/>
      <c r="I436" s="10"/>
      <c r="J436" s="8"/>
      <c r="K436" s="131"/>
      <c r="L436" s="132" t="s">
        <v>1286</v>
      </c>
    </row>
    <row r="437" spans="1:13" ht="15.75" x14ac:dyDescent="0.25">
      <c r="A437" s="68" t="s">
        <v>179</v>
      </c>
      <c r="B437" s="69"/>
      <c r="C437" s="84" t="s">
        <v>930</v>
      </c>
      <c r="D437" s="54" t="s">
        <v>12</v>
      </c>
      <c r="E437" s="55"/>
      <c r="F437" s="26">
        <v>6</v>
      </c>
      <c r="G437" s="26">
        <v>3</v>
      </c>
      <c r="H437" s="26" t="s">
        <v>14</v>
      </c>
      <c r="I437" s="11">
        <v>1211.9053613316373</v>
      </c>
      <c r="J437" s="8"/>
      <c r="K437" s="131">
        <f t="shared" ref="K437:K445" si="96">ROUND(I437,0)</f>
        <v>1212</v>
      </c>
      <c r="L437" s="132">
        <v>34445.040000000001</v>
      </c>
      <c r="M437" s="134">
        <f t="shared" ref="M437:M445" si="97">K437*$P$1</f>
        <v>213481.68</v>
      </c>
    </row>
    <row r="438" spans="1:13" ht="15.75" x14ac:dyDescent="0.25">
      <c r="A438" s="68" t="s">
        <v>931</v>
      </c>
      <c r="B438" s="69"/>
      <c r="C438" s="84" t="s">
        <v>932</v>
      </c>
      <c r="D438" s="54" t="s">
        <v>12</v>
      </c>
      <c r="E438" s="55"/>
      <c r="F438" s="26">
        <v>6</v>
      </c>
      <c r="G438" s="26">
        <v>3</v>
      </c>
      <c r="H438" s="26" t="s">
        <v>14</v>
      </c>
      <c r="I438" s="11">
        <v>1059.2117150100119</v>
      </c>
      <c r="J438" s="8"/>
      <c r="K438" s="131">
        <f t="shared" si="96"/>
        <v>1059</v>
      </c>
      <c r="L438" s="132">
        <v>30096.78</v>
      </c>
      <c r="M438" s="134">
        <f t="shared" si="97"/>
        <v>186532.25999999998</v>
      </c>
    </row>
    <row r="439" spans="1:13" ht="15.75" x14ac:dyDescent="0.25">
      <c r="A439" s="68" t="s">
        <v>185</v>
      </c>
      <c r="B439" s="69"/>
      <c r="C439" s="84" t="s">
        <v>933</v>
      </c>
      <c r="D439" s="54" t="s">
        <v>12</v>
      </c>
      <c r="E439" s="55"/>
      <c r="F439" s="26">
        <v>6</v>
      </c>
      <c r="G439" s="26">
        <v>3</v>
      </c>
      <c r="H439" s="26" t="s">
        <v>14</v>
      </c>
      <c r="I439" s="11">
        <v>1202.2615520902714</v>
      </c>
      <c r="J439" s="8"/>
      <c r="K439" s="131">
        <f t="shared" si="96"/>
        <v>1202</v>
      </c>
      <c r="L439" s="132">
        <v>34160.839999999997</v>
      </c>
      <c r="M439" s="134">
        <f t="shared" si="97"/>
        <v>211720.27999999997</v>
      </c>
    </row>
    <row r="440" spans="1:13" ht="15.75" x14ac:dyDescent="0.25">
      <c r="A440" s="68" t="s">
        <v>934</v>
      </c>
      <c r="B440" s="69"/>
      <c r="C440" s="84" t="s">
        <v>935</v>
      </c>
      <c r="D440" s="54" t="s">
        <v>12</v>
      </c>
      <c r="E440" s="55" t="s">
        <v>936</v>
      </c>
      <c r="F440" s="26"/>
      <c r="G440" s="26"/>
      <c r="H440" s="26" t="s">
        <v>14</v>
      </c>
      <c r="I440" s="11">
        <v>542.30972160180522</v>
      </c>
      <c r="J440" s="8"/>
      <c r="K440" s="131">
        <f t="shared" si="96"/>
        <v>542</v>
      </c>
      <c r="L440" s="132">
        <v>15403.64</v>
      </c>
      <c r="M440" s="134">
        <f t="shared" si="97"/>
        <v>95467.87999999999</v>
      </c>
    </row>
    <row r="441" spans="1:13" ht="15.75" x14ac:dyDescent="0.25">
      <c r="A441" s="68" t="s">
        <v>937</v>
      </c>
      <c r="B441" s="69"/>
      <c r="C441" s="84" t="s">
        <v>938</v>
      </c>
      <c r="D441" s="54" t="s">
        <v>12</v>
      </c>
      <c r="E441" s="55"/>
      <c r="F441" s="26">
        <v>5</v>
      </c>
      <c r="G441" s="26">
        <v>3</v>
      </c>
      <c r="H441" s="26" t="s">
        <v>14</v>
      </c>
      <c r="I441" s="11">
        <v>855.73924595452831</v>
      </c>
      <c r="J441" s="8"/>
      <c r="K441" s="131">
        <f t="shared" si="96"/>
        <v>856</v>
      </c>
      <c r="L441" s="132">
        <v>24327.52</v>
      </c>
      <c r="M441" s="134">
        <f t="shared" si="97"/>
        <v>150775.84</v>
      </c>
    </row>
    <row r="442" spans="1:13" ht="15.75" x14ac:dyDescent="0.25">
      <c r="A442" s="68" t="s">
        <v>939</v>
      </c>
      <c r="B442" s="69"/>
      <c r="C442" s="84" t="s">
        <v>940</v>
      </c>
      <c r="D442" s="54" t="s">
        <v>12</v>
      </c>
      <c r="E442" s="55"/>
      <c r="F442" s="26">
        <v>3</v>
      </c>
      <c r="G442" s="26">
        <v>2</v>
      </c>
      <c r="H442" s="26" t="s">
        <v>14</v>
      </c>
      <c r="I442" s="11">
        <v>569.99674991405982</v>
      </c>
      <c r="J442" s="8"/>
      <c r="K442" s="131">
        <f t="shared" si="96"/>
        <v>570</v>
      </c>
      <c r="L442" s="132">
        <v>16199.4</v>
      </c>
      <c r="M442" s="134">
        <f t="shared" si="97"/>
        <v>100399.79999999999</v>
      </c>
    </row>
    <row r="443" spans="1:13" ht="15.75" x14ac:dyDescent="0.25">
      <c r="A443" s="68" t="s">
        <v>941</v>
      </c>
      <c r="B443" s="69"/>
      <c r="C443" s="84" t="s">
        <v>942</v>
      </c>
      <c r="D443" s="54" t="s">
        <v>12</v>
      </c>
      <c r="E443" s="55"/>
      <c r="F443" s="26">
        <v>5</v>
      </c>
      <c r="G443" s="26">
        <v>3</v>
      </c>
      <c r="H443" s="26" t="s">
        <v>14</v>
      </c>
      <c r="I443" s="11">
        <v>956.34441643544346</v>
      </c>
      <c r="J443" s="8"/>
      <c r="K443" s="131">
        <f t="shared" si="96"/>
        <v>956</v>
      </c>
      <c r="L443" s="132">
        <v>27169.52</v>
      </c>
      <c r="M443" s="134">
        <f t="shared" si="97"/>
        <v>168389.84</v>
      </c>
    </row>
    <row r="444" spans="1:13" ht="15.75" x14ac:dyDescent="0.25">
      <c r="A444" s="68" t="s">
        <v>943</v>
      </c>
      <c r="B444" s="69"/>
      <c r="C444" s="84" t="s">
        <v>944</v>
      </c>
      <c r="D444" s="54" t="s">
        <v>12</v>
      </c>
      <c r="E444" s="55"/>
      <c r="F444" s="26">
        <v>5</v>
      </c>
      <c r="G444" s="26">
        <v>3</v>
      </c>
      <c r="H444" s="26" t="s">
        <v>14</v>
      </c>
      <c r="I444" s="11">
        <v>1170.1155212857188</v>
      </c>
      <c r="J444" s="8"/>
      <c r="K444" s="131">
        <f t="shared" si="96"/>
        <v>1170</v>
      </c>
      <c r="L444" s="132">
        <v>33251.4</v>
      </c>
      <c r="M444" s="134">
        <f t="shared" si="97"/>
        <v>206083.8</v>
      </c>
    </row>
    <row r="445" spans="1:13" ht="15.75" x14ac:dyDescent="0.25">
      <c r="A445" s="68" t="s">
        <v>945</v>
      </c>
      <c r="B445" s="69"/>
      <c r="C445" s="84" t="s">
        <v>946</v>
      </c>
      <c r="D445" s="54" t="s">
        <v>42</v>
      </c>
      <c r="E445" s="55"/>
      <c r="F445" s="26">
        <v>2</v>
      </c>
      <c r="G445" s="26"/>
      <c r="H445" s="26" t="s">
        <v>44</v>
      </c>
      <c r="I445" s="11">
        <v>615.5964899071846</v>
      </c>
      <c r="J445" s="8"/>
      <c r="K445" s="131">
        <f t="shared" si="96"/>
        <v>616</v>
      </c>
      <c r="L445" s="132">
        <v>17506.72</v>
      </c>
      <c r="M445" s="134">
        <f t="shared" si="97"/>
        <v>108502.23999999999</v>
      </c>
    </row>
    <row r="446" spans="1:13" ht="15.75" x14ac:dyDescent="0.25">
      <c r="A446" s="159" t="s">
        <v>947</v>
      </c>
      <c r="B446" s="160"/>
      <c r="C446" s="160"/>
      <c r="D446" s="56"/>
      <c r="E446" s="57"/>
      <c r="F446" s="58"/>
      <c r="G446" s="58"/>
      <c r="H446" s="58"/>
      <c r="I446" s="11"/>
      <c r="J446" s="8"/>
      <c r="K446" s="131"/>
      <c r="L446" s="132" t="s">
        <v>1286</v>
      </c>
    </row>
    <row r="447" spans="1:13" ht="15.75" x14ac:dyDescent="0.25">
      <c r="A447" s="68" t="s">
        <v>948</v>
      </c>
      <c r="B447" s="69"/>
      <c r="C447" s="84" t="s">
        <v>949</v>
      </c>
      <c r="D447" s="54" t="s">
        <v>630</v>
      </c>
      <c r="E447" s="55"/>
      <c r="F447" s="26">
        <v>6</v>
      </c>
      <c r="G447" s="26">
        <v>3</v>
      </c>
      <c r="H447" s="26" t="s">
        <v>14</v>
      </c>
      <c r="I447" s="11">
        <v>1165.4761209887579</v>
      </c>
      <c r="J447" s="8"/>
      <c r="K447" s="131">
        <f t="shared" ref="K447:K455" si="98">ROUND(I447,0)</f>
        <v>1165</v>
      </c>
      <c r="L447" s="132">
        <v>33109.300000000003</v>
      </c>
      <c r="M447" s="134">
        <f t="shared" ref="M447:M454" si="99">K447*$P$1</f>
        <v>205203.09999999998</v>
      </c>
    </row>
    <row r="448" spans="1:13" ht="15.75" x14ac:dyDescent="0.25">
      <c r="A448" s="68" t="s">
        <v>950</v>
      </c>
      <c r="B448" s="69"/>
      <c r="C448" s="84" t="s">
        <v>951</v>
      </c>
      <c r="D448" s="54" t="s">
        <v>630</v>
      </c>
      <c r="E448" s="55" t="s">
        <v>952</v>
      </c>
      <c r="F448" s="26"/>
      <c r="G448" s="26"/>
      <c r="H448" s="26" t="s">
        <v>14</v>
      </c>
      <c r="I448" s="11">
        <v>514.95005567063538</v>
      </c>
      <c r="J448" s="8"/>
      <c r="K448" s="131">
        <f t="shared" si="98"/>
        <v>515</v>
      </c>
      <c r="L448" s="132">
        <v>14636.3</v>
      </c>
      <c r="M448" s="134">
        <f t="shared" si="99"/>
        <v>90712.099999999991</v>
      </c>
    </row>
    <row r="449" spans="1:13" ht="15.75" x14ac:dyDescent="0.25">
      <c r="A449" s="68" t="s">
        <v>953</v>
      </c>
      <c r="B449" s="69"/>
      <c r="C449" s="84" t="s">
        <v>954</v>
      </c>
      <c r="D449" s="54" t="s">
        <v>12</v>
      </c>
      <c r="E449" s="55"/>
      <c r="F449" s="26">
        <v>5</v>
      </c>
      <c r="G449" s="26">
        <v>3</v>
      </c>
      <c r="H449" s="26" t="s">
        <v>14</v>
      </c>
      <c r="I449" s="11">
        <v>956.87016927570471</v>
      </c>
      <c r="J449" s="8"/>
      <c r="K449" s="131">
        <f t="shared" si="98"/>
        <v>957</v>
      </c>
      <c r="L449" s="132">
        <v>27197.439999999999</v>
      </c>
      <c r="M449" s="134">
        <f t="shared" si="99"/>
        <v>168565.97999999998</v>
      </c>
    </row>
    <row r="450" spans="1:13" ht="15.75" x14ac:dyDescent="0.25">
      <c r="A450" s="68" t="s">
        <v>955</v>
      </c>
      <c r="B450" s="69"/>
      <c r="C450" s="84" t="s">
        <v>956</v>
      </c>
      <c r="D450" s="54" t="s">
        <v>12</v>
      </c>
      <c r="E450" s="55" t="s">
        <v>957</v>
      </c>
      <c r="F450" s="26"/>
      <c r="G450" s="26"/>
      <c r="H450" s="26" t="s">
        <v>14</v>
      </c>
      <c r="I450" s="11">
        <v>332.77206641777286</v>
      </c>
      <c r="J450" s="8"/>
      <c r="K450" s="131">
        <f t="shared" si="98"/>
        <v>333</v>
      </c>
      <c r="L450" s="132">
        <v>9463.86</v>
      </c>
      <c r="M450" s="134">
        <f t="shared" si="99"/>
        <v>58654.619999999995</v>
      </c>
    </row>
    <row r="451" spans="1:13" ht="15.75" x14ac:dyDescent="0.25">
      <c r="A451" s="68" t="s">
        <v>958</v>
      </c>
      <c r="B451" s="69"/>
      <c r="C451" s="84" t="s">
        <v>959</v>
      </c>
      <c r="D451" s="54" t="s">
        <v>12</v>
      </c>
      <c r="E451" s="55"/>
      <c r="F451" s="26">
        <v>5</v>
      </c>
      <c r="G451" s="26">
        <v>3</v>
      </c>
      <c r="H451" s="26" t="s">
        <v>14</v>
      </c>
      <c r="I451" s="11">
        <v>883.78069732348047</v>
      </c>
      <c r="J451" s="8"/>
      <c r="K451" s="131">
        <f t="shared" si="98"/>
        <v>884</v>
      </c>
      <c r="L451" s="132">
        <v>25123.279999999999</v>
      </c>
      <c r="M451" s="134">
        <f t="shared" si="99"/>
        <v>155707.75999999998</v>
      </c>
    </row>
    <row r="452" spans="1:13" ht="15.75" x14ac:dyDescent="0.25">
      <c r="A452" s="68" t="s">
        <v>960</v>
      </c>
      <c r="B452" s="69"/>
      <c r="C452" s="84" t="s">
        <v>961</v>
      </c>
      <c r="D452" s="54" t="s">
        <v>12</v>
      </c>
      <c r="E452" s="55" t="s">
        <v>962</v>
      </c>
      <c r="F452" s="26"/>
      <c r="G452" s="26"/>
      <c r="H452" s="26" t="s">
        <v>14</v>
      </c>
      <c r="I452" s="11">
        <v>332.77206641777286</v>
      </c>
      <c r="J452" s="8"/>
      <c r="K452" s="131">
        <f t="shared" si="98"/>
        <v>333</v>
      </c>
      <c r="L452" s="132">
        <v>9463.86</v>
      </c>
      <c r="M452" s="134">
        <f t="shared" si="99"/>
        <v>58654.619999999995</v>
      </c>
    </row>
    <row r="453" spans="1:13" ht="15.75" x14ac:dyDescent="0.25">
      <c r="A453" s="68" t="s">
        <v>963</v>
      </c>
      <c r="B453" s="69"/>
      <c r="C453" s="84" t="s">
        <v>964</v>
      </c>
      <c r="D453" s="54" t="s">
        <v>42</v>
      </c>
      <c r="E453" s="55"/>
      <c r="F453" s="26">
        <v>2</v>
      </c>
      <c r="G453" s="26"/>
      <c r="H453" s="26" t="s">
        <v>44</v>
      </c>
      <c r="I453" s="11">
        <v>424.20556270310408</v>
      </c>
      <c r="J453" s="8"/>
      <c r="K453" s="131">
        <f t="shared" si="98"/>
        <v>424</v>
      </c>
      <c r="L453" s="132">
        <v>12050.08</v>
      </c>
      <c r="M453" s="134">
        <f t="shared" si="99"/>
        <v>74683.360000000001</v>
      </c>
    </row>
    <row r="454" spans="1:13" ht="15.75" x14ac:dyDescent="0.25">
      <c r="A454" s="68" t="s">
        <v>965</v>
      </c>
      <c r="B454" s="69"/>
      <c r="C454" s="84" t="s">
        <v>966</v>
      </c>
      <c r="D454" s="54" t="s">
        <v>42</v>
      </c>
      <c r="E454" s="55" t="s">
        <v>967</v>
      </c>
      <c r="F454" s="26">
        <v>3</v>
      </c>
      <c r="G454" s="26">
        <v>2</v>
      </c>
      <c r="H454" s="26" t="s">
        <v>14</v>
      </c>
      <c r="I454" s="11">
        <v>647.7733592628482</v>
      </c>
      <c r="J454" s="8"/>
      <c r="K454" s="131">
        <f t="shared" si="98"/>
        <v>648</v>
      </c>
      <c r="L454" s="132">
        <v>18416.16</v>
      </c>
      <c r="M454" s="134">
        <f t="shared" si="99"/>
        <v>114138.71999999999</v>
      </c>
    </row>
    <row r="455" spans="1:13" ht="15.75" x14ac:dyDescent="0.25">
      <c r="A455" s="68" t="s">
        <v>968</v>
      </c>
      <c r="B455" s="69"/>
      <c r="C455" s="84" t="s">
        <v>969</v>
      </c>
      <c r="D455" s="54" t="s">
        <v>42</v>
      </c>
      <c r="E455" s="55"/>
      <c r="F455" s="26"/>
      <c r="G455" s="26"/>
      <c r="H455" s="26"/>
      <c r="I455" s="11" t="s">
        <v>970</v>
      </c>
      <c r="J455" s="8" t="str">
        <f>MID(I455,5,3)</f>
        <v>580</v>
      </c>
      <c r="K455" s="131" t="e">
        <f t="shared" si="98"/>
        <v>#VALUE!</v>
      </c>
      <c r="L455" s="132">
        <v>3166.8</v>
      </c>
      <c r="M455" s="134">
        <f>J455*$P$2</f>
        <v>10341.4</v>
      </c>
    </row>
    <row r="456" spans="1:13" ht="15.75" x14ac:dyDescent="0.25">
      <c r="A456" s="159" t="s">
        <v>971</v>
      </c>
      <c r="B456" s="160"/>
      <c r="C456" s="160"/>
      <c r="D456" s="56"/>
      <c r="E456" s="57"/>
      <c r="F456" s="58"/>
      <c r="G456" s="58"/>
      <c r="H456" s="58"/>
      <c r="I456" s="15"/>
      <c r="J456" s="8"/>
      <c r="K456" s="131"/>
      <c r="L456" s="132" t="s">
        <v>1286</v>
      </c>
    </row>
    <row r="457" spans="1:13" ht="15.75" x14ac:dyDescent="0.25">
      <c r="A457" s="68" t="s">
        <v>972</v>
      </c>
      <c r="B457" s="69"/>
      <c r="C457" s="84" t="s">
        <v>973</v>
      </c>
      <c r="D457" s="54" t="s">
        <v>42</v>
      </c>
      <c r="E457" s="55"/>
      <c r="F457" s="26">
        <v>1</v>
      </c>
      <c r="G457" s="26"/>
      <c r="H457" s="26" t="s">
        <v>44</v>
      </c>
      <c r="I457" s="11">
        <v>303.82290301708809</v>
      </c>
      <c r="J457" s="8"/>
      <c r="K457" s="131">
        <f t="shared" ref="K457:K458" si="100">ROUND(I457,0)</f>
        <v>304</v>
      </c>
      <c r="L457" s="132">
        <v>8639.68</v>
      </c>
      <c r="M457" s="134">
        <f t="shared" ref="M457:M458" si="101">K457*$P$1</f>
        <v>53546.559999999998</v>
      </c>
    </row>
    <row r="458" spans="1:13" ht="15.75" x14ac:dyDescent="0.25">
      <c r="A458" s="68" t="s">
        <v>974</v>
      </c>
      <c r="B458" s="69"/>
      <c r="C458" s="84" t="s">
        <v>975</v>
      </c>
      <c r="D458" s="54" t="s">
        <v>28</v>
      </c>
      <c r="E458" s="55"/>
      <c r="F458" s="26">
        <v>1</v>
      </c>
      <c r="G458" s="26"/>
      <c r="H458" s="26" t="s">
        <v>14</v>
      </c>
      <c r="I458" s="11">
        <v>177.70773572697604</v>
      </c>
      <c r="J458" s="8"/>
      <c r="K458" s="131">
        <f t="shared" si="100"/>
        <v>178</v>
      </c>
      <c r="L458" s="132">
        <v>5058.76</v>
      </c>
      <c r="M458" s="134">
        <f t="shared" si="101"/>
        <v>31352.92</v>
      </c>
    </row>
    <row r="459" spans="1:13" ht="15.75" x14ac:dyDescent="0.25">
      <c r="A459" s="159" t="s">
        <v>976</v>
      </c>
      <c r="B459" s="160"/>
      <c r="C459" s="160"/>
      <c r="D459" s="56"/>
      <c r="E459" s="57"/>
      <c r="F459" s="58"/>
      <c r="G459" s="58"/>
      <c r="H459" s="58"/>
      <c r="I459" s="8"/>
      <c r="J459" s="8"/>
      <c r="K459" s="131"/>
      <c r="L459" s="132" t="s">
        <v>1286</v>
      </c>
    </row>
    <row r="460" spans="1:13" ht="15.75" x14ac:dyDescent="0.25">
      <c r="A460" s="68" t="s">
        <v>977</v>
      </c>
      <c r="B460" s="69"/>
      <c r="C460" s="84" t="s">
        <v>978</v>
      </c>
      <c r="D460" s="54" t="s">
        <v>12</v>
      </c>
      <c r="E460" s="55"/>
      <c r="F460" s="26">
        <v>7</v>
      </c>
      <c r="G460" s="26">
        <v>3</v>
      </c>
      <c r="H460" s="26" t="s">
        <v>14</v>
      </c>
      <c r="I460" s="11">
        <v>1342.9545564115701</v>
      </c>
      <c r="J460" s="8"/>
      <c r="K460" s="131">
        <f t="shared" ref="K460:K467" si="102">ROUND(I460,0)</f>
        <v>1343</v>
      </c>
      <c r="L460" s="132">
        <v>38168.06</v>
      </c>
      <c r="M460" s="134">
        <f t="shared" ref="M460:M463" si="103">K460*$P$1</f>
        <v>236556.02</v>
      </c>
    </row>
    <row r="461" spans="1:13" ht="15.75" x14ac:dyDescent="0.25">
      <c r="A461" s="68" t="s">
        <v>979</v>
      </c>
      <c r="B461" s="69"/>
      <c r="C461" s="84" t="s">
        <v>980</v>
      </c>
      <c r="D461" s="54" t="s">
        <v>12</v>
      </c>
      <c r="E461" s="55" t="s">
        <v>981</v>
      </c>
      <c r="F461" s="26"/>
      <c r="G461" s="26"/>
      <c r="H461" s="26" t="s">
        <v>14</v>
      </c>
      <c r="I461" s="11">
        <v>473.79175347853453</v>
      </c>
      <c r="J461" s="8"/>
      <c r="K461" s="131">
        <f t="shared" si="102"/>
        <v>474</v>
      </c>
      <c r="L461" s="132">
        <v>13471.08</v>
      </c>
      <c r="M461" s="134">
        <f t="shared" si="103"/>
        <v>83490.36</v>
      </c>
    </row>
    <row r="462" spans="1:13" ht="15.75" x14ac:dyDescent="0.25">
      <c r="A462" s="68" t="s">
        <v>982</v>
      </c>
      <c r="B462" s="69"/>
      <c r="C462" s="84" t="s">
        <v>983</v>
      </c>
      <c r="D462" s="54" t="s">
        <v>12</v>
      </c>
      <c r="E462" s="55"/>
      <c r="F462" s="26">
        <v>4</v>
      </c>
      <c r="G462" s="26">
        <v>3</v>
      </c>
      <c r="H462" s="26" t="s">
        <v>14</v>
      </c>
      <c r="I462" s="11">
        <v>989.66011277113387</v>
      </c>
      <c r="J462" s="8"/>
      <c r="K462" s="131">
        <f t="shared" si="102"/>
        <v>990</v>
      </c>
      <c r="L462" s="132">
        <v>28135.8</v>
      </c>
      <c r="M462" s="134">
        <f t="shared" si="103"/>
        <v>174378.59999999998</v>
      </c>
    </row>
    <row r="463" spans="1:13" ht="15.75" x14ac:dyDescent="0.25">
      <c r="A463" s="68" t="s">
        <v>984</v>
      </c>
      <c r="B463" s="69"/>
      <c r="C463" s="84" t="s">
        <v>985</v>
      </c>
      <c r="D463" s="54" t="s">
        <v>42</v>
      </c>
      <c r="E463" s="55" t="s">
        <v>986</v>
      </c>
      <c r="F463" s="26">
        <v>3</v>
      </c>
      <c r="G463" s="26">
        <v>2</v>
      </c>
      <c r="H463" s="26" t="s">
        <v>14</v>
      </c>
      <c r="I463" s="11">
        <v>789.93954784442906</v>
      </c>
      <c r="J463" s="8"/>
      <c r="K463" s="131">
        <f t="shared" si="102"/>
        <v>790</v>
      </c>
      <c r="L463" s="132">
        <v>22451.8</v>
      </c>
      <c r="M463" s="134">
        <f t="shared" si="103"/>
        <v>139150.59999999998</v>
      </c>
    </row>
    <row r="464" spans="1:13" ht="15.75" x14ac:dyDescent="0.25">
      <c r="A464" s="68" t="s">
        <v>987</v>
      </c>
      <c r="B464" s="69"/>
      <c r="C464" s="84" t="s">
        <v>988</v>
      </c>
      <c r="D464" s="54"/>
      <c r="E464" s="55"/>
      <c r="F464" s="26"/>
      <c r="G464" s="26"/>
      <c r="H464" s="26"/>
      <c r="I464" s="11" t="s">
        <v>970</v>
      </c>
      <c r="J464" s="8" t="str">
        <f>MID(I464,5,3)</f>
        <v>580</v>
      </c>
      <c r="K464" s="131" t="e">
        <f t="shared" si="102"/>
        <v>#VALUE!</v>
      </c>
      <c r="L464" s="132">
        <v>3166.8</v>
      </c>
      <c r="M464" s="134">
        <f>J464*$P$2</f>
        <v>10341.4</v>
      </c>
    </row>
    <row r="465" spans="1:13" ht="15.75" x14ac:dyDescent="0.25">
      <c r="A465" s="68" t="s">
        <v>989</v>
      </c>
      <c r="B465" s="69"/>
      <c r="C465" s="84" t="s">
        <v>990</v>
      </c>
      <c r="D465" s="54" t="s">
        <v>42</v>
      </c>
      <c r="E465" s="55"/>
      <c r="F465" s="26">
        <v>1</v>
      </c>
      <c r="G465" s="26"/>
      <c r="H465" s="26" t="s">
        <v>14</v>
      </c>
      <c r="I465" s="11">
        <v>190.60587783619204</v>
      </c>
      <c r="J465" s="8"/>
      <c r="K465" s="131">
        <f t="shared" si="102"/>
        <v>191</v>
      </c>
      <c r="L465" s="132">
        <v>5428.22</v>
      </c>
      <c r="M465" s="134">
        <f t="shared" ref="M465:M466" si="104">K465*$P$1</f>
        <v>33642.74</v>
      </c>
    </row>
    <row r="466" spans="1:13" ht="15.75" x14ac:dyDescent="0.25">
      <c r="A466" s="68" t="s">
        <v>991</v>
      </c>
      <c r="B466" s="69"/>
      <c r="C466" s="84" t="s">
        <v>992</v>
      </c>
      <c r="D466" s="54" t="s">
        <v>42</v>
      </c>
      <c r="E466" s="55" t="s">
        <v>993</v>
      </c>
      <c r="F466" s="26">
        <v>2</v>
      </c>
      <c r="G466" s="26"/>
      <c r="H466" s="26" t="s">
        <v>14</v>
      </c>
      <c r="I466" s="11">
        <v>636.308344054656</v>
      </c>
      <c r="J466" s="8"/>
      <c r="K466" s="131">
        <f t="shared" si="102"/>
        <v>636</v>
      </c>
      <c r="L466" s="132">
        <v>18075.12</v>
      </c>
      <c r="M466" s="134">
        <f t="shared" si="104"/>
        <v>112025.04</v>
      </c>
    </row>
    <row r="467" spans="1:13" ht="15.75" x14ac:dyDescent="0.25">
      <c r="A467" s="68" t="s">
        <v>994</v>
      </c>
      <c r="B467" s="69"/>
      <c r="C467" s="84" t="s">
        <v>995</v>
      </c>
      <c r="D467" s="54"/>
      <c r="E467" s="55"/>
      <c r="F467" s="26"/>
      <c r="G467" s="26"/>
      <c r="H467" s="26"/>
      <c r="I467" s="11" t="s">
        <v>970</v>
      </c>
      <c r="J467" s="8" t="str">
        <f>MID(I467,5,3)</f>
        <v>580</v>
      </c>
      <c r="K467" s="131" t="e">
        <f t="shared" si="102"/>
        <v>#VALUE!</v>
      </c>
      <c r="L467" s="132">
        <v>3166.8</v>
      </c>
      <c r="M467" s="134">
        <f>J467*$P$2</f>
        <v>10341.4</v>
      </c>
    </row>
    <row r="468" spans="1:13" ht="15.75" x14ac:dyDescent="0.25">
      <c r="A468" s="159" t="s">
        <v>996</v>
      </c>
      <c r="B468" s="160"/>
      <c r="C468" s="160"/>
      <c r="D468" s="56"/>
      <c r="E468" s="57"/>
      <c r="F468" s="58"/>
      <c r="G468" s="58"/>
      <c r="H468" s="58"/>
      <c r="I468" s="59"/>
      <c r="J468" s="8"/>
      <c r="K468" s="131"/>
      <c r="L468" s="132" t="s">
        <v>1286</v>
      </c>
    </row>
    <row r="469" spans="1:13" ht="15.75" x14ac:dyDescent="0.25">
      <c r="A469" s="68" t="s">
        <v>997</v>
      </c>
      <c r="B469" s="69"/>
      <c r="C469" s="84" t="s">
        <v>998</v>
      </c>
      <c r="D469" s="54" t="s">
        <v>42</v>
      </c>
      <c r="E469" s="55"/>
      <c r="F469" s="26">
        <v>2</v>
      </c>
      <c r="G469" s="26"/>
      <c r="H469" s="26" t="s">
        <v>44</v>
      </c>
      <c r="I469" s="11">
        <v>249.36408077817609</v>
      </c>
      <c r="J469" s="8"/>
      <c r="K469" s="131">
        <f t="shared" ref="K469:K473" si="105">ROUND(I469,0)</f>
        <v>249</v>
      </c>
      <c r="L469" s="132">
        <v>7076.58</v>
      </c>
      <c r="M469" s="134">
        <f t="shared" ref="M469:M473" si="106">K469*$P$1</f>
        <v>43858.859999999993</v>
      </c>
    </row>
    <row r="470" spans="1:13" ht="15.75" x14ac:dyDescent="0.25">
      <c r="A470" s="68" t="s">
        <v>999</v>
      </c>
      <c r="B470" s="69"/>
      <c r="C470" s="84" t="s">
        <v>1000</v>
      </c>
      <c r="D470" s="54" t="s">
        <v>42</v>
      </c>
      <c r="E470" s="55"/>
      <c r="F470" s="26">
        <v>2</v>
      </c>
      <c r="G470" s="26"/>
      <c r="H470" s="26" t="s">
        <v>14</v>
      </c>
      <c r="I470" s="11">
        <v>263.69534978841602</v>
      </c>
      <c r="J470" s="8"/>
      <c r="K470" s="131">
        <f t="shared" si="105"/>
        <v>264</v>
      </c>
      <c r="L470" s="132">
        <v>7502.88</v>
      </c>
      <c r="M470" s="134">
        <f t="shared" si="106"/>
        <v>46500.959999999999</v>
      </c>
    </row>
    <row r="471" spans="1:13" ht="15.75" x14ac:dyDescent="0.25">
      <c r="A471" s="68" t="s">
        <v>1001</v>
      </c>
      <c r="B471" s="69"/>
      <c r="C471" s="84" t="s">
        <v>1002</v>
      </c>
      <c r="D471" s="54" t="s">
        <v>42</v>
      </c>
      <c r="E471" s="55"/>
      <c r="F471" s="26">
        <v>2</v>
      </c>
      <c r="G471" s="26"/>
      <c r="H471" s="26" t="s">
        <v>44</v>
      </c>
      <c r="I471" s="11">
        <v>263.69534978841602</v>
      </c>
      <c r="J471" s="8"/>
      <c r="K471" s="131">
        <f t="shared" si="105"/>
        <v>264</v>
      </c>
      <c r="L471" s="132">
        <v>7502.88</v>
      </c>
      <c r="M471" s="134">
        <f t="shared" si="106"/>
        <v>46500.959999999999</v>
      </c>
    </row>
    <row r="472" spans="1:13" ht="15.75" x14ac:dyDescent="0.25">
      <c r="A472" s="68" t="s">
        <v>1003</v>
      </c>
      <c r="B472" s="69"/>
      <c r="C472" s="84" t="s">
        <v>1004</v>
      </c>
      <c r="D472" s="54" t="s">
        <v>28</v>
      </c>
      <c r="E472" s="55"/>
      <c r="F472" s="26">
        <v>2</v>
      </c>
      <c r="G472" s="26"/>
      <c r="H472" s="26" t="s">
        <v>14</v>
      </c>
      <c r="I472" s="15">
        <v>303.82290301708809</v>
      </c>
      <c r="J472" s="8"/>
      <c r="K472" s="131">
        <f t="shared" si="105"/>
        <v>304</v>
      </c>
      <c r="L472" s="132">
        <v>8639.68</v>
      </c>
      <c r="M472" s="134">
        <f t="shared" si="106"/>
        <v>53546.559999999998</v>
      </c>
    </row>
    <row r="473" spans="1:13" ht="15.75" x14ac:dyDescent="0.25">
      <c r="A473" s="68" t="s">
        <v>1005</v>
      </c>
      <c r="B473" s="66"/>
      <c r="C473" s="84" t="s">
        <v>1006</v>
      </c>
      <c r="D473" s="54" t="s">
        <v>12</v>
      </c>
      <c r="E473" s="55" t="s">
        <v>1007</v>
      </c>
      <c r="F473" s="26">
        <v>1</v>
      </c>
      <c r="G473" s="26"/>
      <c r="H473" s="26" t="s">
        <v>19</v>
      </c>
      <c r="I473" s="11">
        <v>122.18950448640003</v>
      </c>
      <c r="J473" s="8"/>
      <c r="K473" s="131">
        <f t="shared" si="105"/>
        <v>122</v>
      </c>
      <c r="L473" s="132">
        <v>3467.24</v>
      </c>
      <c r="M473" s="134">
        <f t="shared" si="106"/>
        <v>21489.079999999998</v>
      </c>
    </row>
    <row r="474" spans="1:13" ht="15.75" x14ac:dyDescent="0.25">
      <c r="A474" s="116" t="s">
        <v>1286</v>
      </c>
      <c r="B474" s="116"/>
      <c r="C474" s="118"/>
      <c r="D474" s="56"/>
      <c r="E474" s="57"/>
      <c r="F474" s="58"/>
      <c r="G474" s="58"/>
      <c r="H474" s="58"/>
      <c r="I474" s="59"/>
      <c r="J474" s="8"/>
      <c r="K474" s="131"/>
      <c r="L474" s="132" t="s">
        <v>1286</v>
      </c>
    </row>
    <row r="475" spans="1:13" ht="15.75" x14ac:dyDescent="0.25">
      <c r="A475" s="159" t="s">
        <v>1008</v>
      </c>
      <c r="B475" s="160"/>
      <c r="C475" s="160"/>
      <c r="D475" s="56"/>
      <c r="E475" s="57"/>
      <c r="F475" s="58"/>
      <c r="G475" s="58"/>
      <c r="H475" s="58"/>
      <c r="I475" s="6"/>
      <c r="J475" s="8"/>
      <c r="K475" s="131"/>
      <c r="L475" s="132" t="s">
        <v>1286</v>
      </c>
    </row>
    <row r="476" spans="1:13" ht="15.75" x14ac:dyDescent="0.25">
      <c r="A476" s="68" t="s">
        <v>1009</v>
      </c>
      <c r="B476" s="69"/>
      <c r="C476" s="84" t="s">
        <v>1010</v>
      </c>
      <c r="D476" s="54" t="s">
        <v>12</v>
      </c>
      <c r="E476" s="55"/>
      <c r="F476" s="26">
        <v>6</v>
      </c>
      <c r="G476" s="26">
        <v>3</v>
      </c>
      <c r="H476" s="26" t="s">
        <v>14</v>
      </c>
      <c r="I476" s="11">
        <v>812.58295288060799</v>
      </c>
      <c r="J476" s="8"/>
      <c r="K476" s="131">
        <f t="shared" ref="K476:K480" si="107">ROUND(I476,0)</f>
        <v>813</v>
      </c>
      <c r="L476" s="132">
        <v>23105.46</v>
      </c>
      <c r="M476" s="134">
        <f t="shared" ref="M476:M480" si="108">K476*$P$1</f>
        <v>143201.81999999998</v>
      </c>
    </row>
    <row r="477" spans="1:13" ht="15.75" x14ac:dyDescent="0.25">
      <c r="A477" s="68" t="s">
        <v>1011</v>
      </c>
      <c r="B477" s="69"/>
      <c r="C477" s="84" t="s">
        <v>1012</v>
      </c>
      <c r="D477" s="54" t="s">
        <v>12</v>
      </c>
      <c r="E477" s="55" t="s">
        <v>1013</v>
      </c>
      <c r="F477" s="26"/>
      <c r="G477" s="26"/>
      <c r="H477" s="26" t="s">
        <v>14</v>
      </c>
      <c r="I477" s="11">
        <v>599.04117000000008</v>
      </c>
      <c r="J477" s="8"/>
      <c r="K477" s="131">
        <f t="shared" si="107"/>
        <v>599</v>
      </c>
      <c r="L477" s="132">
        <v>17023.580000000002</v>
      </c>
      <c r="M477" s="134">
        <f t="shared" si="108"/>
        <v>105507.85999999999</v>
      </c>
    </row>
    <row r="478" spans="1:13" ht="15.75" x14ac:dyDescent="0.25">
      <c r="A478" s="68" t="s">
        <v>1014</v>
      </c>
      <c r="B478" s="69"/>
      <c r="C478" s="84" t="s">
        <v>1015</v>
      </c>
      <c r="D478" s="54" t="s">
        <v>12</v>
      </c>
      <c r="E478" s="55"/>
      <c r="F478" s="26">
        <v>2</v>
      </c>
      <c r="G478" s="26"/>
      <c r="H478" s="26" t="s">
        <v>14</v>
      </c>
      <c r="I478" s="11">
        <v>419.90618200003206</v>
      </c>
      <c r="J478" s="8"/>
      <c r="K478" s="131">
        <f t="shared" si="107"/>
        <v>420</v>
      </c>
      <c r="L478" s="132">
        <v>11936.4</v>
      </c>
      <c r="M478" s="134">
        <f t="shared" si="108"/>
        <v>73978.799999999988</v>
      </c>
    </row>
    <row r="479" spans="1:13" ht="15.75" x14ac:dyDescent="0.25">
      <c r="A479" s="68" t="s">
        <v>1016</v>
      </c>
      <c r="B479" s="69"/>
      <c r="C479" s="84" t="s">
        <v>1017</v>
      </c>
      <c r="D479" s="54" t="s">
        <v>12</v>
      </c>
      <c r="E479" s="55"/>
      <c r="F479" s="26">
        <v>1</v>
      </c>
      <c r="G479" s="26"/>
      <c r="H479" s="26" t="s">
        <v>44</v>
      </c>
      <c r="I479" s="11">
        <v>263.69534978841602</v>
      </c>
      <c r="J479" s="8"/>
      <c r="K479" s="131">
        <f t="shared" si="107"/>
        <v>264</v>
      </c>
      <c r="L479" s="132">
        <v>7502.88</v>
      </c>
      <c r="M479" s="134">
        <f t="shared" si="108"/>
        <v>46500.959999999999</v>
      </c>
    </row>
    <row r="480" spans="1:13" ht="15.75" x14ac:dyDescent="0.25">
      <c r="A480" s="68" t="s">
        <v>1018</v>
      </c>
      <c r="B480" s="69"/>
      <c r="C480" s="84" t="s">
        <v>1019</v>
      </c>
      <c r="D480" s="54" t="s">
        <v>28</v>
      </c>
      <c r="E480" s="55"/>
      <c r="F480" s="26">
        <v>1</v>
      </c>
      <c r="G480" s="26"/>
      <c r="H480" s="26" t="s">
        <v>44</v>
      </c>
      <c r="I480" s="11">
        <v>163.37646671673608</v>
      </c>
      <c r="J480" s="8"/>
      <c r="K480" s="131">
        <f t="shared" si="107"/>
        <v>163</v>
      </c>
      <c r="L480" s="132">
        <v>4632.46</v>
      </c>
      <c r="M480" s="134">
        <f t="shared" si="108"/>
        <v>28710.819999999996</v>
      </c>
    </row>
    <row r="481" spans="1:13" ht="15.75" x14ac:dyDescent="0.25">
      <c r="A481" s="137" t="s">
        <v>1020</v>
      </c>
      <c r="B481" s="138"/>
      <c r="C481" s="138"/>
      <c r="D481" s="42"/>
      <c r="E481" s="60" t="s">
        <v>872</v>
      </c>
      <c r="F481" s="27"/>
      <c r="G481" s="27"/>
      <c r="H481" s="27"/>
      <c r="I481" s="8"/>
      <c r="J481" s="8"/>
      <c r="K481" s="131"/>
      <c r="L481" s="132" t="s">
        <v>1286</v>
      </c>
    </row>
    <row r="482" spans="1:13" ht="15.75" x14ac:dyDescent="0.25">
      <c r="A482" s="68" t="s">
        <v>1021</v>
      </c>
      <c r="B482" s="68"/>
      <c r="C482" s="84" t="s">
        <v>1022</v>
      </c>
      <c r="D482" s="54" t="s">
        <v>12</v>
      </c>
      <c r="E482" s="55"/>
      <c r="F482" s="26"/>
      <c r="G482" s="26"/>
      <c r="H482" s="26" t="s">
        <v>19</v>
      </c>
      <c r="I482" s="11">
        <v>159.98625792000004</v>
      </c>
      <c r="J482" s="8"/>
      <c r="K482" s="131">
        <f t="shared" ref="K482:K488" si="109">ROUND(I482,0)</f>
        <v>160</v>
      </c>
      <c r="L482" s="132">
        <v>4547.2</v>
      </c>
      <c r="M482" s="134">
        <f t="shared" ref="M482:M488" si="110">K482*$P$1</f>
        <v>28182.399999999998</v>
      </c>
    </row>
    <row r="483" spans="1:13" ht="15.75" x14ac:dyDescent="0.25">
      <c r="A483" s="68" t="s">
        <v>1023</v>
      </c>
      <c r="B483" s="68"/>
      <c r="C483" s="84" t="s">
        <v>1024</v>
      </c>
      <c r="D483" s="54" t="s">
        <v>12</v>
      </c>
      <c r="E483" s="55"/>
      <c r="F483" s="26"/>
      <c r="G483" s="26"/>
      <c r="H483" s="26" t="s">
        <v>14</v>
      </c>
      <c r="I483" s="11">
        <v>273.72648816000003</v>
      </c>
      <c r="J483" s="8"/>
      <c r="K483" s="131">
        <f t="shared" si="109"/>
        <v>274</v>
      </c>
      <c r="L483" s="132">
        <v>7787.08</v>
      </c>
      <c r="M483" s="134">
        <f t="shared" si="110"/>
        <v>48262.359999999993</v>
      </c>
    </row>
    <row r="484" spans="1:13" ht="15.75" x14ac:dyDescent="0.25">
      <c r="A484" s="68" t="s">
        <v>1025</v>
      </c>
      <c r="B484" s="68"/>
      <c r="C484" s="84" t="s">
        <v>1026</v>
      </c>
      <c r="D484" s="54" t="s">
        <v>12</v>
      </c>
      <c r="E484" s="55"/>
      <c r="F484" s="26"/>
      <c r="G484" s="26"/>
      <c r="H484" s="26" t="s">
        <v>14</v>
      </c>
      <c r="I484" s="11">
        <v>159.98625792000004</v>
      </c>
      <c r="J484" s="8"/>
      <c r="K484" s="131">
        <f t="shared" si="109"/>
        <v>160</v>
      </c>
      <c r="L484" s="132">
        <v>4547.2</v>
      </c>
      <c r="M484" s="134">
        <f t="shared" si="110"/>
        <v>28182.399999999998</v>
      </c>
    </row>
    <row r="485" spans="1:13" ht="15.75" x14ac:dyDescent="0.25">
      <c r="A485" s="68" t="s">
        <v>1027</v>
      </c>
      <c r="B485" s="68"/>
      <c r="C485" s="84" t="s">
        <v>1028</v>
      </c>
      <c r="D485" s="54" t="s">
        <v>12</v>
      </c>
      <c r="E485" s="55"/>
      <c r="F485" s="26"/>
      <c r="G485" s="26"/>
      <c r="H485" s="26" t="s">
        <v>14</v>
      </c>
      <c r="I485" s="11">
        <v>159.98625792000004</v>
      </c>
      <c r="J485" s="8"/>
      <c r="K485" s="131">
        <f t="shared" si="109"/>
        <v>160</v>
      </c>
      <c r="L485" s="132">
        <v>4547.2</v>
      </c>
      <c r="M485" s="134">
        <f t="shared" si="110"/>
        <v>28182.399999999998</v>
      </c>
    </row>
    <row r="486" spans="1:13" ht="15.75" x14ac:dyDescent="0.25">
      <c r="A486" s="68" t="s">
        <v>1029</v>
      </c>
      <c r="B486" s="68"/>
      <c r="C486" s="84" t="s">
        <v>1030</v>
      </c>
      <c r="D486" s="54" t="s">
        <v>12</v>
      </c>
      <c r="E486" s="55"/>
      <c r="F486" s="26"/>
      <c r="G486" s="26"/>
      <c r="H486" s="26" t="s">
        <v>19</v>
      </c>
      <c r="I486" s="11">
        <v>159.98625792000004</v>
      </c>
      <c r="J486" s="8"/>
      <c r="K486" s="131">
        <f t="shared" si="109"/>
        <v>160</v>
      </c>
      <c r="L486" s="132">
        <v>4547.2</v>
      </c>
      <c r="M486" s="134">
        <f t="shared" si="110"/>
        <v>28182.399999999998</v>
      </c>
    </row>
    <row r="487" spans="1:13" ht="15.75" x14ac:dyDescent="0.25">
      <c r="A487" s="68" t="s">
        <v>1031</v>
      </c>
      <c r="B487" s="68"/>
      <c r="C487" s="84" t="s">
        <v>1032</v>
      </c>
      <c r="D487" s="54" t="s">
        <v>12</v>
      </c>
      <c r="E487" s="55"/>
      <c r="F487" s="26"/>
      <c r="G487" s="26"/>
      <c r="H487" s="26" t="s">
        <v>14</v>
      </c>
      <c r="I487" s="11">
        <v>273.72648816000003</v>
      </c>
      <c r="J487" s="8"/>
      <c r="K487" s="131">
        <f t="shared" si="109"/>
        <v>274</v>
      </c>
      <c r="L487" s="132">
        <v>7787.08</v>
      </c>
      <c r="M487" s="134">
        <f t="shared" si="110"/>
        <v>48262.359999999993</v>
      </c>
    </row>
    <row r="488" spans="1:13" ht="15.75" x14ac:dyDescent="0.25">
      <c r="A488" s="68" t="s">
        <v>1033</v>
      </c>
      <c r="B488" s="68"/>
      <c r="C488" s="84" t="s">
        <v>1034</v>
      </c>
      <c r="D488" s="54" t="s">
        <v>12</v>
      </c>
      <c r="E488" s="55"/>
      <c r="F488" s="26"/>
      <c r="G488" s="26"/>
      <c r="H488" s="26" t="s">
        <v>14</v>
      </c>
      <c r="I488" s="11">
        <v>159.98625792000004</v>
      </c>
      <c r="J488" s="8"/>
      <c r="K488" s="131">
        <f t="shared" si="109"/>
        <v>160</v>
      </c>
      <c r="L488" s="132">
        <v>4547.2</v>
      </c>
      <c r="M488" s="134">
        <f t="shared" si="110"/>
        <v>28182.399999999998</v>
      </c>
    </row>
    <row r="489" spans="1:13" ht="15.75" x14ac:dyDescent="0.25">
      <c r="A489" s="38" t="s">
        <v>1286</v>
      </c>
      <c r="B489" s="38"/>
      <c r="C489" s="30"/>
      <c r="D489" s="3"/>
      <c r="E489" s="34"/>
      <c r="F489" s="5"/>
      <c r="G489" s="5"/>
      <c r="H489" s="5"/>
      <c r="I489" s="8"/>
      <c r="J489" s="8"/>
      <c r="K489" s="131"/>
      <c r="L489" s="132" t="s">
        <v>1286</v>
      </c>
    </row>
    <row r="490" spans="1:13" ht="15.75" x14ac:dyDescent="0.25">
      <c r="A490" s="140" t="s">
        <v>1035</v>
      </c>
      <c r="B490" s="147"/>
      <c r="C490" s="147"/>
      <c r="D490" s="3"/>
      <c r="E490" s="34"/>
      <c r="F490" s="5"/>
      <c r="G490" s="5"/>
      <c r="H490" s="5"/>
      <c r="I490" s="8"/>
      <c r="J490" s="8"/>
      <c r="K490" s="131"/>
      <c r="L490" s="132" t="s">
        <v>1286</v>
      </c>
    </row>
    <row r="491" spans="1:13" ht="15.75" x14ac:dyDescent="0.25">
      <c r="A491" s="38" t="s">
        <v>1286</v>
      </c>
      <c r="B491" s="38"/>
      <c r="C491" s="30"/>
      <c r="D491" s="3"/>
      <c r="E491" s="34"/>
      <c r="F491" s="5"/>
      <c r="G491" s="5"/>
      <c r="H491" s="5"/>
      <c r="I491" s="8"/>
      <c r="J491" s="8"/>
      <c r="K491" s="131"/>
      <c r="L491" s="132" t="s">
        <v>1286</v>
      </c>
    </row>
    <row r="492" spans="1:13" ht="15.75" x14ac:dyDescent="0.25">
      <c r="A492" s="152" t="s">
        <v>1036</v>
      </c>
      <c r="B492" s="149"/>
      <c r="C492" s="149"/>
      <c r="D492" s="24"/>
      <c r="E492" s="37"/>
      <c r="F492" s="25"/>
      <c r="G492" s="25"/>
      <c r="H492" s="25"/>
      <c r="I492" s="8"/>
      <c r="J492" s="8"/>
      <c r="K492" s="131"/>
      <c r="L492" s="132" t="s">
        <v>1286</v>
      </c>
    </row>
    <row r="493" spans="1:13" ht="15.75" x14ac:dyDescent="0.25">
      <c r="A493" s="68" t="s">
        <v>336</v>
      </c>
      <c r="B493" s="69"/>
      <c r="C493" s="84" t="s">
        <v>1037</v>
      </c>
      <c r="D493" s="54" t="s">
        <v>42</v>
      </c>
      <c r="E493" s="55"/>
      <c r="F493" s="26">
        <v>2</v>
      </c>
      <c r="G493" s="26"/>
      <c r="H493" s="26" t="s">
        <v>44</v>
      </c>
      <c r="I493" s="11">
        <v>325.80805944960014</v>
      </c>
      <c r="J493" s="8"/>
      <c r="K493" s="131">
        <f t="shared" ref="K493:K497" si="111">ROUND(I493,0)</f>
        <v>326</v>
      </c>
      <c r="L493" s="132">
        <v>9264.92</v>
      </c>
      <c r="M493" s="134">
        <f t="shared" ref="M493:M495" si="112">K493*$P$1</f>
        <v>57421.639999999992</v>
      </c>
    </row>
    <row r="494" spans="1:13" ht="15.75" x14ac:dyDescent="0.25">
      <c r="A494" s="68" t="s">
        <v>339</v>
      </c>
      <c r="B494" s="69"/>
      <c r="C494" s="84" t="s">
        <v>1038</v>
      </c>
      <c r="D494" s="54" t="s">
        <v>28</v>
      </c>
      <c r="E494" s="55"/>
      <c r="F494" s="26">
        <v>2</v>
      </c>
      <c r="G494" s="26"/>
      <c r="H494" s="26" t="s">
        <v>14</v>
      </c>
      <c r="I494" s="11">
        <v>523.55253166070406</v>
      </c>
      <c r="J494" s="8"/>
      <c r="K494" s="131">
        <f t="shared" si="111"/>
        <v>524</v>
      </c>
      <c r="L494" s="132">
        <v>14892.08</v>
      </c>
      <c r="M494" s="134">
        <f t="shared" si="112"/>
        <v>92297.359999999986</v>
      </c>
    </row>
    <row r="495" spans="1:13" ht="15.75" x14ac:dyDescent="0.25">
      <c r="A495" s="68" t="s">
        <v>342</v>
      </c>
      <c r="B495" s="69"/>
      <c r="C495" s="84" t="s">
        <v>1039</v>
      </c>
      <c r="D495" s="54" t="s">
        <v>42</v>
      </c>
      <c r="E495" s="55"/>
      <c r="F495" s="26">
        <v>1</v>
      </c>
      <c r="G495" s="26"/>
      <c r="H495" s="26" t="s">
        <v>44</v>
      </c>
      <c r="I495" s="11">
        <v>491.33957352480013</v>
      </c>
      <c r="J495" s="8"/>
      <c r="K495" s="131">
        <f t="shared" si="111"/>
        <v>491</v>
      </c>
      <c r="L495" s="132">
        <v>13954.22</v>
      </c>
      <c r="M495" s="134">
        <f t="shared" si="112"/>
        <v>86484.739999999991</v>
      </c>
    </row>
    <row r="496" spans="1:13" ht="15.75" x14ac:dyDescent="0.25">
      <c r="A496" s="68" t="s">
        <v>1040</v>
      </c>
      <c r="B496" s="69"/>
      <c r="C496" s="84" t="s">
        <v>969</v>
      </c>
      <c r="D496" s="54"/>
      <c r="E496" s="55"/>
      <c r="F496" s="26"/>
      <c r="G496" s="26"/>
      <c r="H496" s="26"/>
      <c r="I496" s="11" t="s">
        <v>895</v>
      </c>
      <c r="J496" s="8" t="str">
        <f>MID(I496,5,3)</f>
        <v>590</v>
      </c>
      <c r="K496" s="131" t="e">
        <f t="shared" si="111"/>
        <v>#VALUE!</v>
      </c>
      <c r="L496" s="132">
        <v>3221.4</v>
      </c>
      <c r="M496" s="134">
        <f>J496*$P$2</f>
        <v>10519.699999999999</v>
      </c>
    </row>
    <row r="497" spans="1:13" ht="15.75" x14ac:dyDescent="0.25">
      <c r="A497" s="68" t="s">
        <v>1041</v>
      </c>
      <c r="B497" s="69"/>
      <c r="C497" s="84" t="s">
        <v>1042</v>
      </c>
      <c r="D497" s="54" t="s">
        <v>1043</v>
      </c>
      <c r="E497" s="55" t="s">
        <v>1007</v>
      </c>
      <c r="F497" s="26">
        <v>1</v>
      </c>
      <c r="G497" s="26"/>
      <c r="H497" s="26" t="s">
        <v>19</v>
      </c>
      <c r="I497" s="11">
        <v>313.51453085721607</v>
      </c>
      <c r="J497" s="8"/>
      <c r="K497" s="131">
        <f t="shared" si="111"/>
        <v>314</v>
      </c>
      <c r="L497" s="132">
        <v>8923.8799999999992</v>
      </c>
      <c r="M497" s="134">
        <f>K497*$P$1</f>
        <v>55307.96</v>
      </c>
    </row>
    <row r="498" spans="1:13" ht="15.75" x14ac:dyDescent="0.25">
      <c r="A498" s="122" t="s">
        <v>1286</v>
      </c>
      <c r="B498" s="122"/>
      <c r="C498" s="33"/>
      <c r="D498" s="42"/>
      <c r="E498" s="60"/>
      <c r="F498" s="27"/>
      <c r="G498" s="27"/>
      <c r="H498" s="27"/>
      <c r="I498" s="6"/>
      <c r="J498" s="8"/>
      <c r="K498" s="131"/>
      <c r="L498" s="132" t="s">
        <v>1286</v>
      </c>
    </row>
    <row r="499" spans="1:13" ht="15.75" x14ac:dyDescent="0.25">
      <c r="A499" s="137" t="s">
        <v>1044</v>
      </c>
      <c r="B499" s="155"/>
      <c r="C499" s="155"/>
      <c r="D499" s="42"/>
      <c r="E499" s="60"/>
      <c r="F499" s="27"/>
      <c r="G499" s="27"/>
      <c r="H499" s="27"/>
      <c r="I499" s="8"/>
      <c r="J499" s="8"/>
      <c r="K499" s="131"/>
      <c r="L499" s="132" t="s">
        <v>1286</v>
      </c>
    </row>
    <row r="500" spans="1:13" ht="15.75" x14ac:dyDescent="0.25">
      <c r="A500" s="68" t="s">
        <v>1045</v>
      </c>
      <c r="B500" s="69"/>
      <c r="C500" s="84" t="s">
        <v>1046</v>
      </c>
      <c r="D500" s="54" t="s">
        <v>12</v>
      </c>
      <c r="E500" s="55"/>
      <c r="F500" s="26">
        <v>5</v>
      </c>
      <c r="G500" s="26">
        <v>3</v>
      </c>
      <c r="H500" s="26" t="s">
        <v>14</v>
      </c>
      <c r="I500" s="11">
        <v>943.42590358114194</v>
      </c>
      <c r="J500" s="8"/>
      <c r="K500" s="131">
        <f t="shared" ref="K500:K514" si="113">ROUND(I500,0)</f>
        <v>943</v>
      </c>
      <c r="L500" s="132">
        <v>26800.06</v>
      </c>
      <c r="M500" s="134">
        <f t="shared" ref="M500:M504" si="114">K500*$P$1</f>
        <v>166100.01999999999</v>
      </c>
    </row>
    <row r="501" spans="1:13" ht="15.75" x14ac:dyDescent="0.25">
      <c r="A501" s="68" t="s">
        <v>1047</v>
      </c>
      <c r="B501" s="69"/>
      <c r="C501" s="84" t="s">
        <v>1048</v>
      </c>
      <c r="D501" s="54" t="s">
        <v>12</v>
      </c>
      <c r="E501" s="55" t="s">
        <v>1049</v>
      </c>
      <c r="F501" s="26"/>
      <c r="G501" s="26"/>
      <c r="H501" s="26" t="s">
        <v>14</v>
      </c>
      <c r="I501" s="11">
        <v>529.62164928000004</v>
      </c>
      <c r="J501" s="8"/>
      <c r="K501" s="131">
        <f t="shared" si="113"/>
        <v>530</v>
      </c>
      <c r="L501" s="132">
        <v>15062.6</v>
      </c>
      <c r="M501" s="134">
        <f t="shared" si="114"/>
        <v>93354.2</v>
      </c>
    </row>
    <row r="502" spans="1:13" ht="15.75" x14ac:dyDescent="0.25">
      <c r="A502" s="68" t="s">
        <v>1050</v>
      </c>
      <c r="B502" s="69"/>
      <c r="C502" s="84" t="s">
        <v>1051</v>
      </c>
      <c r="D502" s="54" t="s">
        <v>42</v>
      </c>
      <c r="E502" s="55"/>
      <c r="F502" s="26">
        <v>4</v>
      </c>
      <c r="G502" s="26">
        <v>3</v>
      </c>
      <c r="H502" s="26" t="s">
        <v>14</v>
      </c>
      <c r="I502" s="11">
        <v>749.55256304782472</v>
      </c>
      <c r="J502" s="8"/>
      <c r="K502" s="131">
        <f t="shared" si="113"/>
        <v>750</v>
      </c>
      <c r="L502" s="132">
        <v>21315</v>
      </c>
      <c r="M502" s="134">
        <f t="shared" si="114"/>
        <v>132105</v>
      </c>
    </row>
    <row r="503" spans="1:13" ht="15.75" x14ac:dyDescent="0.25">
      <c r="A503" s="68" t="s">
        <v>1052</v>
      </c>
      <c r="B503" s="69"/>
      <c r="C503" s="84" t="s">
        <v>1053</v>
      </c>
      <c r="D503" s="54" t="s">
        <v>42</v>
      </c>
      <c r="E503" s="55" t="s">
        <v>1054</v>
      </c>
      <c r="F503" s="26"/>
      <c r="G503" s="26"/>
      <c r="H503" s="26"/>
      <c r="I503" s="11">
        <v>493.73607024000017</v>
      </c>
      <c r="J503" s="8"/>
      <c r="K503" s="131">
        <f t="shared" si="113"/>
        <v>494</v>
      </c>
      <c r="L503" s="132">
        <v>14039.48</v>
      </c>
      <c r="M503" s="134">
        <f t="shared" si="114"/>
        <v>87013.159999999989</v>
      </c>
    </row>
    <row r="504" spans="1:13" ht="15.75" x14ac:dyDescent="0.25">
      <c r="A504" s="68" t="s">
        <v>1055</v>
      </c>
      <c r="B504" s="69"/>
      <c r="C504" s="84" t="s">
        <v>1056</v>
      </c>
      <c r="D504" s="54" t="s">
        <v>12</v>
      </c>
      <c r="E504" s="55"/>
      <c r="F504" s="26">
        <v>2</v>
      </c>
      <c r="G504" s="26"/>
      <c r="H504" s="26" t="s">
        <v>14</v>
      </c>
      <c r="I504" s="11">
        <v>492.87518262343303</v>
      </c>
      <c r="J504" s="8"/>
      <c r="K504" s="131">
        <f t="shared" si="113"/>
        <v>493</v>
      </c>
      <c r="L504" s="132">
        <v>14011.06</v>
      </c>
      <c r="M504" s="134">
        <f t="shared" si="114"/>
        <v>86837.01999999999</v>
      </c>
    </row>
    <row r="505" spans="1:13" ht="15.75" x14ac:dyDescent="0.25">
      <c r="A505" s="68" t="s">
        <v>1057</v>
      </c>
      <c r="B505" s="69"/>
      <c r="C505" s="84" t="s">
        <v>849</v>
      </c>
      <c r="D505" s="54"/>
      <c r="E505" s="55"/>
      <c r="F505" s="26"/>
      <c r="G505" s="26"/>
      <c r="H505" s="26"/>
      <c r="I505" s="11" t="s">
        <v>895</v>
      </c>
      <c r="J505" s="8" t="str">
        <f>MID(I505,5,3)</f>
        <v>590</v>
      </c>
      <c r="K505" s="131" t="e">
        <f t="shared" si="113"/>
        <v>#VALUE!</v>
      </c>
      <c r="L505" s="132">
        <v>3221.4</v>
      </c>
      <c r="M505" s="134">
        <f>J505*$P$2</f>
        <v>10519.699999999999</v>
      </c>
    </row>
    <row r="506" spans="1:13" ht="15.75" x14ac:dyDescent="0.25">
      <c r="A506" s="68" t="s">
        <v>1058</v>
      </c>
      <c r="B506" s="69"/>
      <c r="C506" s="84" t="s">
        <v>1059</v>
      </c>
      <c r="D506" s="54" t="s">
        <v>42</v>
      </c>
      <c r="E506" s="55"/>
      <c r="F506" s="26">
        <v>2</v>
      </c>
      <c r="G506" s="26"/>
      <c r="H506" s="26" t="s">
        <v>44</v>
      </c>
      <c r="I506" s="11">
        <v>403.31884778640011</v>
      </c>
      <c r="J506" s="8"/>
      <c r="K506" s="131">
        <f t="shared" si="113"/>
        <v>403</v>
      </c>
      <c r="L506" s="132">
        <v>11453.26</v>
      </c>
      <c r="M506" s="134">
        <f t="shared" ref="M506:M511" si="115">K506*$P$1</f>
        <v>70984.42</v>
      </c>
    </row>
    <row r="507" spans="1:13" ht="15.75" x14ac:dyDescent="0.25">
      <c r="A507" s="68" t="s">
        <v>1060</v>
      </c>
      <c r="B507" s="69"/>
      <c r="C507" s="84" t="s">
        <v>1061</v>
      </c>
      <c r="D507" s="54" t="s">
        <v>42</v>
      </c>
      <c r="E507" s="55"/>
      <c r="F507" s="26">
        <v>1</v>
      </c>
      <c r="G507" s="26"/>
      <c r="H507" s="26" t="s">
        <v>14</v>
      </c>
      <c r="I507" s="11">
        <v>249.61101328800004</v>
      </c>
      <c r="J507" s="8"/>
      <c r="K507" s="131">
        <f t="shared" si="113"/>
        <v>250</v>
      </c>
      <c r="L507" s="132">
        <v>7105</v>
      </c>
      <c r="M507" s="134">
        <f t="shared" si="115"/>
        <v>44035</v>
      </c>
    </row>
    <row r="508" spans="1:13" ht="15.75" x14ac:dyDescent="0.25">
      <c r="A508" s="68" t="s">
        <v>1062</v>
      </c>
      <c r="B508" s="69"/>
      <c r="C508" s="84" t="s">
        <v>1063</v>
      </c>
      <c r="D508" s="54" t="s">
        <v>28</v>
      </c>
      <c r="E508" s="55"/>
      <c r="F508" s="26">
        <v>1</v>
      </c>
      <c r="G508" s="26"/>
      <c r="H508" s="26" t="s">
        <v>14</v>
      </c>
      <c r="I508" s="11">
        <v>199.68881063040001</v>
      </c>
      <c r="J508" s="8"/>
      <c r="K508" s="131">
        <f t="shared" si="113"/>
        <v>200</v>
      </c>
      <c r="L508" s="132">
        <v>5684</v>
      </c>
      <c r="M508" s="134">
        <f t="shared" si="115"/>
        <v>35228</v>
      </c>
    </row>
    <row r="509" spans="1:13" ht="15.75" x14ac:dyDescent="0.25">
      <c r="A509" s="68" t="s">
        <v>1064</v>
      </c>
      <c r="B509" s="69"/>
      <c r="C509" s="84" t="s">
        <v>1065</v>
      </c>
      <c r="D509" s="54" t="s">
        <v>42</v>
      </c>
      <c r="E509" s="55"/>
      <c r="F509" s="26">
        <v>1</v>
      </c>
      <c r="G509" s="26"/>
      <c r="H509" s="26" t="s">
        <v>14</v>
      </c>
      <c r="I509" s="11">
        <v>266.68966156560003</v>
      </c>
      <c r="J509" s="8"/>
      <c r="K509" s="131">
        <f t="shared" si="113"/>
        <v>267</v>
      </c>
      <c r="L509" s="132">
        <v>7588.14</v>
      </c>
      <c r="M509" s="134">
        <f t="shared" si="115"/>
        <v>47029.38</v>
      </c>
    </row>
    <row r="510" spans="1:13" ht="15.75" x14ac:dyDescent="0.25">
      <c r="A510" s="68" t="s">
        <v>1066</v>
      </c>
      <c r="B510" s="69"/>
      <c r="C510" s="84" t="s">
        <v>1067</v>
      </c>
      <c r="D510" s="54" t="s">
        <v>28</v>
      </c>
      <c r="E510" s="55"/>
      <c r="F510" s="26">
        <v>1</v>
      </c>
      <c r="G510" s="26"/>
      <c r="H510" s="26" t="s">
        <v>14</v>
      </c>
      <c r="I510" s="11">
        <v>249.61101328800004</v>
      </c>
      <c r="J510" s="8"/>
      <c r="K510" s="131">
        <f t="shared" si="113"/>
        <v>250</v>
      </c>
      <c r="L510" s="132">
        <v>7105</v>
      </c>
      <c r="M510" s="134">
        <f t="shared" si="115"/>
        <v>44035</v>
      </c>
    </row>
    <row r="511" spans="1:13" ht="15.75" x14ac:dyDescent="0.25">
      <c r="A511" s="68" t="s">
        <v>1068</v>
      </c>
      <c r="B511" s="69"/>
      <c r="C511" s="84" t="s">
        <v>1069</v>
      </c>
      <c r="D511" s="54" t="s">
        <v>42</v>
      </c>
      <c r="E511" s="55"/>
      <c r="F511" s="26">
        <v>1</v>
      </c>
      <c r="G511" s="26"/>
      <c r="H511" s="26" t="s">
        <v>44</v>
      </c>
      <c r="I511" s="11">
        <v>152.39409232320003</v>
      </c>
      <c r="J511" s="8"/>
      <c r="K511" s="131">
        <f t="shared" si="113"/>
        <v>152</v>
      </c>
      <c r="L511" s="132">
        <v>4319.84</v>
      </c>
      <c r="M511" s="134">
        <f t="shared" si="115"/>
        <v>26773.279999999999</v>
      </c>
    </row>
    <row r="512" spans="1:13" ht="15.75" x14ac:dyDescent="0.25">
      <c r="A512" s="68" t="s">
        <v>1070</v>
      </c>
      <c r="B512" s="69"/>
      <c r="C512" s="84" t="s">
        <v>995</v>
      </c>
      <c r="D512" s="54"/>
      <c r="E512" s="55"/>
      <c r="F512" s="26"/>
      <c r="G512" s="26"/>
      <c r="H512" s="26"/>
      <c r="I512" s="11" t="s">
        <v>1071</v>
      </c>
      <c r="J512" s="8" t="str">
        <f>MID(I512,5,3)</f>
        <v>362</v>
      </c>
      <c r="K512" s="131" t="e">
        <f t="shared" si="113"/>
        <v>#VALUE!</v>
      </c>
      <c r="L512" s="132">
        <v>1976.52</v>
      </c>
      <c r="M512" s="134">
        <f>J512*$P$2</f>
        <v>6454.4599999999991</v>
      </c>
    </row>
    <row r="513" spans="1:13" ht="15.75" x14ac:dyDescent="0.25">
      <c r="A513" s="68" t="s">
        <v>1072</v>
      </c>
      <c r="B513" s="69"/>
      <c r="C513" s="84" t="s">
        <v>1073</v>
      </c>
      <c r="D513" s="54" t="s">
        <v>42</v>
      </c>
      <c r="E513" s="55"/>
      <c r="F513" s="26">
        <v>1</v>
      </c>
      <c r="G513" s="26"/>
      <c r="H513" s="26" t="s">
        <v>14</v>
      </c>
      <c r="I513" s="8">
        <v>376.27199999999999</v>
      </c>
      <c r="J513" s="8"/>
      <c r="K513" s="131">
        <f t="shared" si="113"/>
        <v>376</v>
      </c>
      <c r="L513" s="132">
        <v>10685.92</v>
      </c>
      <c r="M513" s="134">
        <f>K513*$P$1</f>
        <v>66228.639999999999</v>
      </c>
    </row>
    <row r="514" spans="1:13" ht="15.75" x14ac:dyDescent="0.25">
      <c r="A514" s="68" t="s">
        <v>1074</v>
      </c>
      <c r="B514" s="69"/>
      <c r="C514" s="84" t="s">
        <v>969</v>
      </c>
      <c r="D514" s="54"/>
      <c r="E514" s="55"/>
      <c r="F514" s="26"/>
      <c r="G514" s="26"/>
      <c r="H514" s="26"/>
      <c r="I514" s="11" t="s">
        <v>1075</v>
      </c>
      <c r="J514" s="8" t="str">
        <f>MID(I514,5,3)</f>
        <v>321</v>
      </c>
      <c r="K514" s="131" t="e">
        <f t="shared" si="113"/>
        <v>#VALUE!</v>
      </c>
      <c r="L514" s="132">
        <v>1752.66</v>
      </c>
      <c r="M514" s="134">
        <f>J514*$P$2</f>
        <v>5723.4299999999994</v>
      </c>
    </row>
    <row r="515" spans="1:13" ht="15.75" x14ac:dyDescent="0.25">
      <c r="A515" s="137" t="s">
        <v>1076</v>
      </c>
      <c r="B515" s="138"/>
      <c r="C515" s="138"/>
      <c r="D515" s="42"/>
      <c r="E515" s="60"/>
      <c r="F515" s="27"/>
      <c r="G515" s="27"/>
      <c r="H515" s="27"/>
      <c r="I515" s="11"/>
      <c r="J515" s="8"/>
      <c r="K515" s="131"/>
      <c r="L515" s="132" t="s">
        <v>1286</v>
      </c>
    </row>
    <row r="516" spans="1:13" ht="15.75" x14ac:dyDescent="0.25">
      <c r="A516" s="68" t="s">
        <v>1077</v>
      </c>
      <c r="B516" s="69"/>
      <c r="C516" s="84" t="s">
        <v>1078</v>
      </c>
      <c r="D516" s="54" t="s">
        <v>42</v>
      </c>
      <c r="E516" s="55"/>
      <c r="F516" s="26">
        <v>2</v>
      </c>
      <c r="G516" s="26"/>
      <c r="H516" s="26" t="s">
        <v>44</v>
      </c>
      <c r="I516" s="11">
        <v>404.6325899616001</v>
      </c>
      <c r="J516" s="8"/>
      <c r="K516" s="131">
        <f t="shared" ref="K516:K521" si="116">ROUND(I516,0)</f>
        <v>405</v>
      </c>
      <c r="L516" s="132">
        <v>11510.1</v>
      </c>
      <c r="M516" s="134">
        <f t="shared" ref="M516:M521" si="117">K516*$P$1</f>
        <v>71336.7</v>
      </c>
    </row>
    <row r="517" spans="1:13" ht="15.75" x14ac:dyDescent="0.25">
      <c r="A517" s="68" t="s">
        <v>1079</v>
      </c>
      <c r="B517" s="69"/>
      <c r="C517" s="84" t="s">
        <v>1080</v>
      </c>
      <c r="D517" s="54" t="s">
        <v>12</v>
      </c>
      <c r="E517" s="55"/>
      <c r="F517" s="26">
        <v>5</v>
      </c>
      <c r="G517" s="26">
        <v>3</v>
      </c>
      <c r="H517" s="26" t="s">
        <v>14</v>
      </c>
      <c r="I517" s="11">
        <v>685.77341545440015</v>
      </c>
      <c r="J517" s="8"/>
      <c r="K517" s="131">
        <f t="shared" si="116"/>
        <v>686</v>
      </c>
      <c r="L517" s="132">
        <v>19496.12</v>
      </c>
      <c r="M517" s="134">
        <f t="shared" si="117"/>
        <v>120832.04</v>
      </c>
    </row>
    <row r="518" spans="1:13" ht="15.75" x14ac:dyDescent="0.25">
      <c r="A518" s="68" t="s">
        <v>1081</v>
      </c>
      <c r="B518" s="69"/>
      <c r="C518" s="84" t="s">
        <v>1082</v>
      </c>
      <c r="D518" s="54" t="s">
        <v>42</v>
      </c>
      <c r="E518" s="55"/>
      <c r="F518" s="26">
        <v>2</v>
      </c>
      <c r="G518" s="26"/>
      <c r="H518" s="26" t="s">
        <v>14</v>
      </c>
      <c r="I518" s="11">
        <v>308.72941117200008</v>
      </c>
      <c r="J518" s="8"/>
      <c r="K518" s="131">
        <f t="shared" si="116"/>
        <v>309</v>
      </c>
      <c r="L518" s="132">
        <v>8781.7800000000007</v>
      </c>
      <c r="M518" s="134">
        <f t="shared" si="117"/>
        <v>54427.259999999995</v>
      </c>
    </row>
    <row r="519" spans="1:13" ht="15.75" x14ac:dyDescent="0.25">
      <c r="A519" s="68" t="s">
        <v>1083</v>
      </c>
      <c r="B519" s="69"/>
      <c r="C519" s="84" t="s">
        <v>1084</v>
      </c>
      <c r="D519" s="54" t="s">
        <v>28</v>
      </c>
      <c r="E519" s="55"/>
      <c r="F519" s="26">
        <v>1</v>
      </c>
      <c r="G519" s="26"/>
      <c r="H519" s="26" t="s">
        <v>19</v>
      </c>
      <c r="I519" s="11">
        <v>162.90402972480007</v>
      </c>
      <c r="J519" s="8"/>
      <c r="K519" s="131">
        <f t="shared" si="116"/>
        <v>163</v>
      </c>
      <c r="L519" s="132">
        <v>4632.46</v>
      </c>
      <c r="M519" s="134">
        <f t="shared" si="117"/>
        <v>28710.819999999996</v>
      </c>
    </row>
    <row r="520" spans="1:13" ht="15.75" x14ac:dyDescent="0.25">
      <c r="A520" s="68" t="s">
        <v>1085</v>
      </c>
      <c r="B520" s="69"/>
      <c r="C520" s="84" t="s">
        <v>1086</v>
      </c>
      <c r="D520" s="54" t="s">
        <v>42</v>
      </c>
      <c r="E520" s="55"/>
      <c r="F520" s="26"/>
      <c r="G520" s="26"/>
      <c r="H520" s="26" t="s">
        <v>14</v>
      </c>
      <c r="I520" s="11">
        <v>202.31629498080005</v>
      </c>
      <c r="J520" s="8"/>
      <c r="K520" s="131">
        <f t="shared" si="116"/>
        <v>202</v>
      </c>
      <c r="L520" s="132">
        <v>5740.84</v>
      </c>
      <c r="M520" s="134">
        <f t="shared" si="117"/>
        <v>35580.28</v>
      </c>
    </row>
    <row r="521" spans="1:13" ht="15.75" x14ac:dyDescent="0.25">
      <c r="A521" s="68" t="s">
        <v>1087</v>
      </c>
      <c r="B521" s="69"/>
      <c r="C521" s="84" t="s">
        <v>1088</v>
      </c>
      <c r="D521" s="54" t="s">
        <v>1043</v>
      </c>
      <c r="E521" s="55"/>
      <c r="F521" s="26">
        <v>1</v>
      </c>
      <c r="G521" s="26"/>
      <c r="H521" s="26" t="s">
        <v>44</v>
      </c>
      <c r="I521" s="11">
        <v>404.6325899616001</v>
      </c>
      <c r="J521" s="8"/>
      <c r="K521" s="131">
        <f t="shared" si="116"/>
        <v>405</v>
      </c>
      <c r="L521" s="132">
        <v>11510.1</v>
      </c>
      <c r="M521" s="134">
        <f t="shared" si="117"/>
        <v>71336.7</v>
      </c>
    </row>
    <row r="522" spans="1:13" ht="15.75" x14ac:dyDescent="0.25">
      <c r="A522" s="153" t="s">
        <v>1089</v>
      </c>
      <c r="B522" s="153"/>
      <c r="C522" s="153"/>
      <c r="D522" s="3"/>
      <c r="E522" s="34"/>
      <c r="F522" s="5"/>
      <c r="G522" s="5"/>
      <c r="H522" s="5"/>
      <c r="I522" s="11"/>
      <c r="J522" s="8"/>
      <c r="K522" s="131"/>
      <c r="L522" s="132" t="s">
        <v>1286</v>
      </c>
    </row>
    <row r="523" spans="1:13" ht="15.75" x14ac:dyDescent="0.25">
      <c r="A523" s="68" t="s">
        <v>1090</v>
      </c>
      <c r="B523" s="69"/>
      <c r="C523" s="84" t="s">
        <v>1091</v>
      </c>
      <c r="D523" s="54" t="s">
        <v>28</v>
      </c>
      <c r="E523" s="55"/>
      <c r="F523" s="26">
        <v>2</v>
      </c>
      <c r="G523" s="26"/>
      <c r="H523" s="26" t="s">
        <v>14</v>
      </c>
      <c r="I523" s="11">
        <v>566.34835329446412</v>
      </c>
      <c r="J523" s="8"/>
      <c r="K523" s="131">
        <f t="shared" ref="K523:K525" si="118">ROUND(I523,0)</f>
        <v>566</v>
      </c>
      <c r="L523" s="132">
        <v>16085.72</v>
      </c>
      <c r="M523" s="134">
        <f t="shared" ref="M523:M525" si="119">K523*$P$1</f>
        <v>99695.239999999991</v>
      </c>
    </row>
    <row r="524" spans="1:13" ht="15.75" x14ac:dyDescent="0.25">
      <c r="A524" s="68" t="s">
        <v>1092</v>
      </c>
      <c r="B524" s="69"/>
      <c r="C524" s="84" t="s">
        <v>1093</v>
      </c>
      <c r="D524" s="54" t="s">
        <v>28</v>
      </c>
      <c r="E524" s="55"/>
      <c r="F524" s="26">
        <v>3</v>
      </c>
      <c r="G524" s="26">
        <v>2</v>
      </c>
      <c r="H524" s="26" t="s">
        <v>14</v>
      </c>
      <c r="I524" s="11">
        <v>566.34835329446412</v>
      </c>
      <c r="J524" s="8"/>
      <c r="K524" s="131">
        <f t="shared" si="118"/>
        <v>566</v>
      </c>
      <c r="L524" s="132">
        <v>16085.72</v>
      </c>
      <c r="M524" s="134">
        <f t="shared" si="119"/>
        <v>99695.239999999991</v>
      </c>
    </row>
    <row r="525" spans="1:13" ht="15.75" x14ac:dyDescent="0.25">
      <c r="A525" s="68" t="s">
        <v>1094</v>
      </c>
      <c r="B525" s="69"/>
      <c r="C525" s="84" t="s">
        <v>1095</v>
      </c>
      <c r="D525" s="54" t="s">
        <v>1096</v>
      </c>
      <c r="E525" s="55" t="s">
        <v>1097</v>
      </c>
      <c r="F525" s="26">
        <v>4</v>
      </c>
      <c r="G525" s="26">
        <v>2</v>
      </c>
      <c r="H525" s="26" t="s">
        <v>14</v>
      </c>
      <c r="I525" s="11">
        <v>761.41296000000011</v>
      </c>
      <c r="J525" s="8"/>
      <c r="K525" s="131">
        <f t="shared" si="118"/>
        <v>761</v>
      </c>
      <c r="L525" s="132">
        <v>21627.62</v>
      </c>
      <c r="M525" s="134">
        <f t="shared" si="119"/>
        <v>134042.53999999998</v>
      </c>
    </row>
    <row r="526" spans="1:13" ht="15.75" x14ac:dyDescent="0.25">
      <c r="A526" s="38" t="s">
        <v>1286</v>
      </c>
      <c r="B526" s="38"/>
      <c r="C526" s="30"/>
      <c r="D526" s="3"/>
      <c r="E526" s="34"/>
      <c r="F526" s="5"/>
      <c r="G526" s="5"/>
      <c r="H526" s="5"/>
      <c r="I526" s="6"/>
      <c r="J526" s="8"/>
      <c r="K526" s="131"/>
      <c r="L526" s="132" t="s">
        <v>1286</v>
      </c>
    </row>
    <row r="527" spans="1:13" ht="15.75" x14ac:dyDescent="0.25">
      <c r="A527" s="161" t="s">
        <v>1098</v>
      </c>
      <c r="B527" s="162"/>
      <c r="C527" s="162"/>
      <c r="D527" s="3"/>
      <c r="E527" s="34"/>
      <c r="F527" s="5"/>
      <c r="G527" s="5"/>
      <c r="H527" s="5"/>
      <c r="I527" s="8"/>
      <c r="J527" s="8"/>
      <c r="K527" s="131"/>
      <c r="L527" s="132" t="s">
        <v>1286</v>
      </c>
    </row>
    <row r="528" spans="1:13" ht="15.75" x14ac:dyDescent="0.25">
      <c r="A528" s="38" t="s">
        <v>1286</v>
      </c>
      <c r="B528" s="38"/>
      <c r="C528" s="30"/>
      <c r="D528" s="51"/>
      <c r="E528" s="52"/>
      <c r="F528" s="17"/>
      <c r="G528" s="17"/>
      <c r="H528" s="17"/>
      <c r="I528" s="8"/>
      <c r="J528" s="8"/>
      <c r="K528" s="131"/>
      <c r="L528" s="132" t="s">
        <v>1286</v>
      </c>
    </row>
    <row r="529" spans="1:13" ht="15.75" x14ac:dyDescent="0.25">
      <c r="A529" s="152" t="s">
        <v>1099</v>
      </c>
      <c r="B529" s="149"/>
      <c r="C529" s="149"/>
      <c r="D529" s="24"/>
      <c r="E529" s="37"/>
      <c r="F529" s="25"/>
      <c r="G529" s="25"/>
      <c r="H529" s="25"/>
      <c r="I529" s="10"/>
      <c r="J529" s="8"/>
      <c r="K529" s="131"/>
      <c r="L529" s="132" t="s">
        <v>1286</v>
      </c>
    </row>
    <row r="530" spans="1:13" ht="15.75" x14ac:dyDescent="0.25">
      <c r="A530" s="68" t="s">
        <v>1100</v>
      </c>
      <c r="B530" s="69"/>
      <c r="C530" s="84" t="s">
        <v>1101</v>
      </c>
      <c r="D530" s="54" t="s">
        <v>12</v>
      </c>
      <c r="E530" s="55"/>
      <c r="F530" s="26">
        <v>4</v>
      </c>
      <c r="G530" s="26">
        <v>3</v>
      </c>
      <c r="H530" s="26" t="s">
        <v>14</v>
      </c>
      <c r="I530" s="11">
        <v>368.46859585536004</v>
      </c>
      <c r="J530" s="8"/>
      <c r="K530" s="131">
        <f t="shared" ref="K530:K534" si="120">ROUND(I530,0)</f>
        <v>368</v>
      </c>
      <c r="L530" s="132">
        <v>10458.56</v>
      </c>
      <c r="M530" s="134">
        <f t="shared" ref="M530:M534" si="121">K530*$P$1</f>
        <v>64819.519999999997</v>
      </c>
    </row>
    <row r="531" spans="1:13" ht="15.75" x14ac:dyDescent="0.25">
      <c r="A531" s="68" t="s">
        <v>1102</v>
      </c>
      <c r="B531" s="69"/>
      <c r="C531" s="84" t="s">
        <v>1103</v>
      </c>
      <c r="D531" s="54" t="s">
        <v>28</v>
      </c>
      <c r="E531" s="55"/>
      <c r="F531" s="26">
        <v>1</v>
      </c>
      <c r="G531" s="26"/>
      <c r="H531" s="26" t="s">
        <v>14</v>
      </c>
      <c r="I531" s="11">
        <v>203.55957393408002</v>
      </c>
      <c r="J531" s="8"/>
      <c r="K531" s="131">
        <f t="shared" si="120"/>
        <v>204</v>
      </c>
      <c r="L531" s="132">
        <v>5797.68</v>
      </c>
      <c r="M531" s="134">
        <f t="shared" si="121"/>
        <v>35932.559999999998</v>
      </c>
    </row>
    <row r="532" spans="1:13" ht="15.75" x14ac:dyDescent="0.25">
      <c r="A532" s="68" t="s">
        <v>1104</v>
      </c>
      <c r="B532" s="69"/>
      <c r="C532" s="84" t="s">
        <v>1105</v>
      </c>
      <c r="D532" s="54" t="s">
        <v>28</v>
      </c>
      <c r="E532" s="55"/>
      <c r="F532" s="26">
        <v>2</v>
      </c>
      <c r="G532" s="26"/>
      <c r="H532" s="26" t="s">
        <v>14</v>
      </c>
      <c r="I532" s="11">
        <v>273.13056755712006</v>
      </c>
      <c r="J532" s="8"/>
      <c r="K532" s="131">
        <f t="shared" si="120"/>
        <v>273</v>
      </c>
      <c r="L532" s="132">
        <v>7758.66</v>
      </c>
      <c r="M532" s="134">
        <f t="shared" si="121"/>
        <v>48086.219999999994</v>
      </c>
    </row>
    <row r="533" spans="1:13" ht="15.75" x14ac:dyDescent="0.25">
      <c r="A533" s="68" t="s">
        <v>1106</v>
      </c>
      <c r="B533" s="69"/>
      <c r="C533" s="84" t="s">
        <v>1107</v>
      </c>
      <c r="D533" s="54" t="s">
        <v>28</v>
      </c>
      <c r="E533" s="55"/>
      <c r="F533" s="26">
        <v>2</v>
      </c>
      <c r="G533" s="26"/>
      <c r="H533" s="26" t="s">
        <v>14</v>
      </c>
      <c r="I533" s="11">
        <v>172.63913232384002</v>
      </c>
      <c r="J533" s="8"/>
      <c r="K533" s="131">
        <f t="shared" si="120"/>
        <v>173</v>
      </c>
      <c r="L533" s="132">
        <v>4916.66</v>
      </c>
      <c r="M533" s="134">
        <f t="shared" si="121"/>
        <v>30472.219999999998</v>
      </c>
    </row>
    <row r="534" spans="1:13" ht="15.75" x14ac:dyDescent="0.25">
      <c r="A534" s="68" t="s">
        <v>1108</v>
      </c>
      <c r="B534" s="69"/>
      <c r="C534" s="84" t="s">
        <v>1109</v>
      </c>
      <c r="D534" s="54" t="s">
        <v>28</v>
      </c>
      <c r="E534" s="55"/>
      <c r="F534" s="26">
        <v>1</v>
      </c>
      <c r="G534" s="26"/>
      <c r="H534" s="26" t="s">
        <v>14</v>
      </c>
      <c r="I534" s="11">
        <v>135.27693204480005</v>
      </c>
      <c r="J534" s="8"/>
      <c r="K534" s="131">
        <f t="shared" si="120"/>
        <v>135</v>
      </c>
      <c r="L534" s="132">
        <v>3836.7</v>
      </c>
      <c r="M534" s="134">
        <f t="shared" si="121"/>
        <v>23778.899999999998</v>
      </c>
    </row>
    <row r="535" spans="1:13" ht="15.75" x14ac:dyDescent="0.25">
      <c r="A535" s="153" t="s">
        <v>1110</v>
      </c>
      <c r="B535" s="147"/>
      <c r="C535" s="147"/>
      <c r="D535" s="3"/>
      <c r="E535" s="34"/>
      <c r="F535" s="5"/>
      <c r="G535" s="5"/>
      <c r="H535" s="5"/>
      <c r="I535" s="8"/>
      <c r="J535" s="8"/>
      <c r="K535" s="131"/>
      <c r="L535" s="132" t="s">
        <v>1286</v>
      </c>
    </row>
    <row r="536" spans="1:13" ht="15.75" x14ac:dyDescent="0.25">
      <c r="A536" s="68" t="s">
        <v>1111</v>
      </c>
      <c r="B536" s="69"/>
      <c r="C536" s="84" t="s">
        <v>1101</v>
      </c>
      <c r="D536" s="54" t="s">
        <v>42</v>
      </c>
      <c r="E536" s="55"/>
      <c r="F536" s="26">
        <v>4</v>
      </c>
      <c r="G536" s="26">
        <v>3</v>
      </c>
      <c r="H536" s="26" t="s">
        <v>14</v>
      </c>
      <c r="I536" s="11">
        <v>731.88685291438082</v>
      </c>
      <c r="J536" s="8"/>
      <c r="K536" s="131">
        <f t="shared" ref="K536:K541" si="122">ROUND(I536,0)</f>
        <v>732</v>
      </c>
      <c r="L536" s="132">
        <v>20803.439999999999</v>
      </c>
      <c r="M536" s="134">
        <f t="shared" ref="M536:M541" si="123">K536*$P$1</f>
        <v>128934.48</v>
      </c>
    </row>
    <row r="537" spans="1:13" ht="15.75" x14ac:dyDescent="0.25">
      <c r="A537" s="68" t="s">
        <v>1112</v>
      </c>
      <c r="B537" s="69"/>
      <c r="C537" s="84" t="s">
        <v>1113</v>
      </c>
      <c r="D537" s="54" t="s">
        <v>42</v>
      </c>
      <c r="E537" s="55"/>
      <c r="F537" s="26">
        <v>2</v>
      </c>
      <c r="G537" s="26"/>
      <c r="H537" s="26" t="s">
        <v>14</v>
      </c>
      <c r="I537" s="11">
        <v>663.70727916380179</v>
      </c>
      <c r="J537" s="8"/>
      <c r="K537" s="131">
        <f t="shared" si="122"/>
        <v>664</v>
      </c>
      <c r="L537" s="132">
        <v>18870.88</v>
      </c>
      <c r="M537" s="134">
        <f t="shared" si="123"/>
        <v>116956.95999999999</v>
      </c>
    </row>
    <row r="538" spans="1:13" ht="15.75" x14ac:dyDescent="0.25">
      <c r="A538" s="68" t="s">
        <v>1114</v>
      </c>
      <c r="B538" s="69"/>
      <c r="C538" s="84" t="s">
        <v>1115</v>
      </c>
      <c r="D538" s="54" t="s">
        <v>42</v>
      </c>
      <c r="E538" s="55"/>
      <c r="F538" s="26">
        <v>2</v>
      </c>
      <c r="G538" s="26"/>
      <c r="H538" s="26" t="s">
        <v>14</v>
      </c>
      <c r="I538" s="11">
        <v>457.77713803960336</v>
      </c>
      <c r="J538" s="8"/>
      <c r="K538" s="131">
        <f t="shared" si="122"/>
        <v>458</v>
      </c>
      <c r="L538" s="132">
        <v>13016.36</v>
      </c>
      <c r="M538" s="134">
        <f t="shared" si="123"/>
        <v>80672.12</v>
      </c>
    </row>
    <row r="539" spans="1:13" ht="15.75" x14ac:dyDescent="0.25">
      <c r="A539" s="68" t="s">
        <v>1116</v>
      </c>
      <c r="B539" s="69"/>
      <c r="C539" s="84" t="s">
        <v>1117</v>
      </c>
      <c r="D539" s="54" t="s">
        <v>28</v>
      </c>
      <c r="E539" s="55"/>
      <c r="F539" s="26">
        <v>1</v>
      </c>
      <c r="G539" s="26"/>
      <c r="H539" s="26" t="s">
        <v>14</v>
      </c>
      <c r="I539" s="11">
        <v>267.97716062208002</v>
      </c>
      <c r="J539" s="8"/>
      <c r="K539" s="131">
        <f t="shared" si="122"/>
        <v>268</v>
      </c>
      <c r="L539" s="132">
        <v>7616.56</v>
      </c>
      <c r="M539" s="134">
        <f t="shared" si="123"/>
        <v>47205.52</v>
      </c>
    </row>
    <row r="540" spans="1:13" ht="15.75" x14ac:dyDescent="0.25">
      <c r="A540" s="68" t="s">
        <v>1118</v>
      </c>
      <c r="B540" s="69"/>
      <c r="C540" s="84" t="s">
        <v>1119</v>
      </c>
      <c r="D540" s="54" t="s">
        <v>42</v>
      </c>
      <c r="E540" s="55"/>
      <c r="F540" s="26">
        <v>1</v>
      </c>
      <c r="G540" s="26"/>
      <c r="H540" s="26" t="s">
        <v>14</v>
      </c>
      <c r="I540" s="11">
        <v>242.21012594688005</v>
      </c>
      <c r="J540" s="8"/>
      <c r="K540" s="131">
        <f t="shared" si="122"/>
        <v>242</v>
      </c>
      <c r="L540" s="132">
        <v>6877.64</v>
      </c>
      <c r="M540" s="134">
        <f t="shared" si="123"/>
        <v>42625.88</v>
      </c>
    </row>
    <row r="541" spans="1:13" ht="15.75" x14ac:dyDescent="0.25">
      <c r="A541" s="68" t="s">
        <v>1120</v>
      </c>
      <c r="B541" s="69"/>
      <c r="C541" s="84" t="s">
        <v>1121</v>
      </c>
      <c r="D541" s="54" t="s">
        <v>28</v>
      </c>
      <c r="E541" s="55"/>
      <c r="F541" s="26">
        <v>1</v>
      </c>
      <c r="G541" s="26"/>
      <c r="H541" s="26" t="s">
        <v>14</v>
      </c>
      <c r="I541" s="11">
        <v>157.17891151872001</v>
      </c>
      <c r="J541" s="8"/>
      <c r="K541" s="131">
        <f t="shared" si="122"/>
        <v>157</v>
      </c>
      <c r="L541" s="132">
        <v>4461.9399999999996</v>
      </c>
      <c r="M541" s="134">
        <f t="shared" si="123"/>
        <v>27653.98</v>
      </c>
    </row>
    <row r="542" spans="1:13" ht="15.75" x14ac:dyDescent="0.25">
      <c r="A542" s="153" t="s">
        <v>1122</v>
      </c>
      <c r="B542" s="143"/>
      <c r="C542" s="143"/>
      <c r="D542" s="3"/>
      <c r="E542" s="34"/>
      <c r="F542" s="5"/>
      <c r="G542" s="5"/>
      <c r="H542" s="5"/>
      <c r="I542" s="8"/>
      <c r="J542" s="8"/>
      <c r="K542" s="131"/>
      <c r="L542" s="132" t="s">
        <v>1286</v>
      </c>
    </row>
    <row r="543" spans="1:13" ht="15.75" x14ac:dyDescent="0.25">
      <c r="A543" s="68" t="s">
        <v>1123</v>
      </c>
      <c r="B543" s="69"/>
      <c r="C543" s="84" t="s">
        <v>1124</v>
      </c>
      <c r="D543" s="54" t="s">
        <v>28</v>
      </c>
      <c r="E543" s="55"/>
      <c r="F543" s="26">
        <v>1</v>
      </c>
      <c r="G543" s="26"/>
      <c r="H543" s="26" t="s">
        <v>14</v>
      </c>
      <c r="I543" s="11">
        <v>255.09364328448004</v>
      </c>
      <c r="J543" s="8"/>
      <c r="K543" s="131">
        <f t="shared" ref="K543:K545" si="124">ROUND(I543,0)</f>
        <v>255</v>
      </c>
      <c r="L543" s="132">
        <v>7247.1</v>
      </c>
      <c r="M543" s="134">
        <f t="shared" ref="M543:M545" si="125">K543*$P$1</f>
        <v>44915.7</v>
      </c>
    </row>
    <row r="544" spans="1:13" ht="15.75" x14ac:dyDescent="0.25">
      <c r="A544" s="68" t="s">
        <v>1125</v>
      </c>
      <c r="B544" s="69"/>
      <c r="C544" s="84" t="s">
        <v>1126</v>
      </c>
      <c r="D544" s="54" t="s">
        <v>28</v>
      </c>
      <c r="E544" s="55"/>
      <c r="F544" s="26">
        <v>1</v>
      </c>
      <c r="G544" s="26"/>
      <c r="H544" s="26" t="s">
        <v>14</v>
      </c>
      <c r="I544" s="11">
        <v>155.83902571560967</v>
      </c>
      <c r="J544" s="8"/>
      <c r="K544" s="131">
        <f t="shared" si="124"/>
        <v>156</v>
      </c>
      <c r="L544" s="132">
        <v>4433.5200000000004</v>
      </c>
      <c r="M544" s="134">
        <f t="shared" si="125"/>
        <v>27477.839999999997</v>
      </c>
    </row>
    <row r="545" spans="1:13" ht="15.75" x14ac:dyDescent="0.25">
      <c r="A545" s="68" t="s">
        <v>1127</v>
      </c>
      <c r="B545" s="69"/>
      <c r="C545" s="84" t="s">
        <v>1128</v>
      </c>
      <c r="D545" s="54" t="s">
        <v>28</v>
      </c>
      <c r="E545" s="55"/>
      <c r="F545" s="26">
        <v>1</v>
      </c>
      <c r="G545" s="26"/>
      <c r="H545" s="26" t="s">
        <v>14</v>
      </c>
      <c r="I545" s="11">
        <v>144.29539418112003</v>
      </c>
      <c r="J545" s="8"/>
      <c r="K545" s="131">
        <f t="shared" si="124"/>
        <v>144</v>
      </c>
      <c r="L545" s="132">
        <v>4092.48</v>
      </c>
      <c r="M545" s="134">
        <f t="shared" si="125"/>
        <v>25364.159999999996</v>
      </c>
    </row>
    <row r="546" spans="1:13" ht="15.75" x14ac:dyDescent="0.25">
      <c r="A546" s="153" t="s">
        <v>1129</v>
      </c>
      <c r="B546" s="143"/>
      <c r="C546" s="143"/>
      <c r="D546" s="3"/>
      <c r="E546" s="34"/>
      <c r="F546" s="5"/>
      <c r="G546" s="5"/>
      <c r="H546" s="5"/>
      <c r="I546" s="8"/>
      <c r="J546" s="8"/>
      <c r="K546" s="131"/>
      <c r="L546" s="132" t="s">
        <v>1286</v>
      </c>
    </row>
    <row r="547" spans="1:13" ht="15.75" x14ac:dyDescent="0.25">
      <c r="A547" s="68" t="s">
        <v>1130</v>
      </c>
      <c r="B547" s="69"/>
      <c r="C547" s="84" t="s">
        <v>1131</v>
      </c>
      <c r="D547" s="54" t="s">
        <v>42</v>
      </c>
      <c r="E547" s="55"/>
      <c r="F547" s="26">
        <v>3</v>
      </c>
      <c r="G547" s="26">
        <v>2</v>
      </c>
      <c r="H547" s="26" t="s">
        <v>44</v>
      </c>
      <c r="I547" s="11">
        <v>421.29101693952009</v>
      </c>
      <c r="J547" s="8"/>
      <c r="K547" s="131">
        <f t="shared" ref="K547:K548" si="126">ROUND(I547,0)</f>
        <v>421</v>
      </c>
      <c r="L547" s="132">
        <v>11964.82</v>
      </c>
      <c r="M547" s="134">
        <f t="shared" ref="M547:M548" si="127">K547*$P$1</f>
        <v>74154.939999999988</v>
      </c>
    </row>
    <row r="548" spans="1:13" ht="15.75" x14ac:dyDescent="0.25">
      <c r="A548" s="68" t="s">
        <v>1132</v>
      </c>
      <c r="B548" s="69"/>
      <c r="C548" s="84" t="s">
        <v>1133</v>
      </c>
      <c r="D548" s="54" t="s">
        <v>42</v>
      </c>
      <c r="E548" s="55"/>
      <c r="F548" s="26">
        <v>2</v>
      </c>
      <c r="G548" s="26"/>
      <c r="H548" s="26" t="s">
        <v>44</v>
      </c>
      <c r="I548" s="11">
        <v>333.68309904384006</v>
      </c>
      <c r="J548" s="8"/>
      <c r="K548" s="131">
        <f t="shared" si="126"/>
        <v>334</v>
      </c>
      <c r="L548" s="132">
        <v>9492.2800000000007</v>
      </c>
      <c r="M548" s="134">
        <f t="shared" si="127"/>
        <v>58830.759999999995</v>
      </c>
    </row>
    <row r="549" spans="1:13" ht="15.75" x14ac:dyDescent="0.25">
      <c r="A549" s="153" t="s">
        <v>1134</v>
      </c>
      <c r="B549" s="143"/>
      <c r="C549" s="143"/>
      <c r="D549" s="3"/>
      <c r="E549" s="34"/>
      <c r="F549" s="5"/>
      <c r="G549" s="5"/>
      <c r="H549" s="5"/>
      <c r="I549" s="8"/>
      <c r="J549" s="8"/>
      <c r="K549" s="131"/>
      <c r="L549" s="132" t="s">
        <v>1286</v>
      </c>
    </row>
    <row r="550" spans="1:13" ht="15.75" x14ac:dyDescent="0.25">
      <c r="A550" s="68" t="s">
        <v>1135</v>
      </c>
      <c r="B550" s="69"/>
      <c r="C550" s="84" t="s">
        <v>1136</v>
      </c>
      <c r="D550" s="54" t="s">
        <v>42</v>
      </c>
      <c r="E550" s="55"/>
      <c r="F550" s="26">
        <v>3</v>
      </c>
      <c r="G550" s="26">
        <v>2</v>
      </c>
      <c r="H550" s="26" t="s">
        <v>14</v>
      </c>
      <c r="I550" s="11">
        <v>422.5793686732801</v>
      </c>
      <c r="J550" s="8"/>
      <c r="K550" s="131">
        <f t="shared" ref="K550:K553" si="128">ROUND(I550,0)</f>
        <v>423</v>
      </c>
      <c r="L550" s="132">
        <v>12021.66</v>
      </c>
      <c r="M550" s="134">
        <f t="shared" ref="M550:M553" si="129">K550*$P$1</f>
        <v>74507.22</v>
      </c>
    </row>
    <row r="551" spans="1:13" ht="15.75" x14ac:dyDescent="0.25">
      <c r="A551" s="68" t="s">
        <v>1137</v>
      </c>
      <c r="B551" s="69"/>
      <c r="C551" s="84" t="s">
        <v>1138</v>
      </c>
      <c r="D551" s="54" t="s">
        <v>42</v>
      </c>
      <c r="E551" s="55"/>
      <c r="F551" s="26">
        <v>2</v>
      </c>
      <c r="G551" s="26"/>
      <c r="H551" s="26" t="s">
        <v>14</v>
      </c>
      <c r="I551" s="11">
        <v>333.68309904384006</v>
      </c>
      <c r="J551" s="8"/>
      <c r="K551" s="131">
        <f t="shared" si="128"/>
        <v>334</v>
      </c>
      <c r="L551" s="132">
        <v>9492.2800000000007</v>
      </c>
      <c r="M551" s="134">
        <f t="shared" si="129"/>
        <v>58830.759999999995</v>
      </c>
    </row>
    <row r="552" spans="1:13" ht="15.75" x14ac:dyDescent="0.25">
      <c r="A552" s="68" t="s">
        <v>1139</v>
      </c>
      <c r="B552" s="69"/>
      <c r="C552" s="84" t="s">
        <v>1140</v>
      </c>
      <c r="D552" s="54" t="s">
        <v>42</v>
      </c>
      <c r="E552" s="55"/>
      <c r="F552" s="26">
        <v>2</v>
      </c>
      <c r="G552" s="26"/>
      <c r="H552" s="26" t="s">
        <v>14</v>
      </c>
      <c r="I552" s="11">
        <v>273.13056755712006</v>
      </c>
      <c r="J552" s="8"/>
      <c r="K552" s="131">
        <f t="shared" si="128"/>
        <v>273</v>
      </c>
      <c r="L552" s="132">
        <v>7758.66</v>
      </c>
      <c r="M552" s="134">
        <f t="shared" si="129"/>
        <v>48086.219999999994</v>
      </c>
    </row>
    <row r="553" spans="1:13" ht="15.75" x14ac:dyDescent="0.25">
      <c r="A553" s="68" t="s">
        <v>1141</v>
      </c>
      <c r="B553" s="69"/>
      <c r="C553" s="84" t="s">
        <v>1142</v>
      </c>
      <c r="D553" s="54" t="s">
        <v>42</v>
      </c>
      <c r="E553" s="55"/>
      <c r="F553" s="26">
        <v>4</v>
      </c>
      <c r="G553" s="26">
        <v>3</v>
      </c>
      <c r="H553" s="26" t="s">
        <v>14</v>
      </c>
      <c r="I553" s="11">
        <v>543.6844316467201</v>
      </c>
      <c r="J553" s="8"/>
      <c r="K553" s="131">
        <f t="shared" si="128"/>
        <v>544</v>
      </c>
      <c r="L553" s="132">
        <v>15471.36</v>
      </c>
      <c r="M553" s="134">
        <f t="shared" si="129"/>
        <v>95820.159999999989</v>
      </c>
    </row>
    <row r="554" spans="1:13" ht="15.75" x14ac:dyDescent="0.25">
      <c r="A554" s="159" t="s">
        <v>1143</v>
      </c>
      <c r="B554" s="160"/>
      <c r="C554" s="160"/>
      <c r="D554" s="56"/>
      <c r="E554" s="57"/>
      <c r="F554" s="58"/>
      <c r="G554" s="58"/>
      <c r="H554" s="58"/>
      <c r="I554" s="8"/>
      <c r="J554" s="8"/>
      <c r="K554" s="131"/>
      <c r="L554" s="132" t="s">
        <v>1286</v>
      </c>
    </row>
    <row r="555" spans="1:13" ht="15.75" x14ac:dyDescent="0.25">
      <c r="A555" s="68" t="s">
        <v>1144</v>
      </c>
      <c r="B555" s="69"/>
      <c r="C555" s="84" t="s">
        <v>1145</v>
      </c>
      <c r="D555" s="54" t="s">
        <v>12</v>
      </c>
      <c r="E555" s="55"/>
      <c r="F555" s="26">
        <v>2</v>
      </c>
      <c r="G555" s="26"/>
      <c r="H555" s="26" t="s">
        <v>14</v>
      </c>
      <c r="I555" s="11">
        <v>422.5793686732801</v>
      </c>
      <c r="J555" s="8"/>
      <c r="K555" s="131">
        <f t="shared" ref="K555:K557" si="130">ROUND(I555,0)</f>
        <v>423</v>
      </c>
      <c r="L555" s="132">
        <v>12021.66</v>
      </c>
      <c r="M555" s="134">
        <f t="shared" ref="M555:M557" si="131">K555*$P$1</f>
        <v>74507.22</v>
      </c>
    </row>
    <row r="556" spans="1:13" ht="15.75" x14ac:dyDescent="0.25">
      <c r="A556" s="68" t="s">
        <v>1146</v>
      </c>
      <c r="B556" s="69"/>
      <c r="C556" s="84" t="s">
        <v>1147</v>
      </c>
      <c r="D556" s="54" t="s">
        <v>12</v>
      </c>
      <c r="E556" s="55"/>
      <c r="F556" s="26">
        <v>2</v>
      </c>
      <c r="G556" s="26"/>
      <c r="H556" s="26" t="s">
        <v>14</v>
      </c>
      <c r="I556" s="11">
        <v>319.51122997248007</v>
      </c>
      <c r="J556" s="8"/>
      <c r="K556" s="131">
        <f t="shared" si="130"/>
        <v>320</v>
      </c>
      <c r="L556" s="132">
        <v>9094.4</v>
      </c>
      <c r="M556" s="134">
        <f t="shared" si="131"/>
        <v>56364.799999999996</v>
      </c>
    </row>
    <row r="557" spans="1:13" ht="15.75" x14ac:dyDescent="0.25">
      <c r="A557" s="68" t="s">
        <v>1148</v>
      </c>
      <c r="B557" s="69"/>
      <c r="C557" s="84" t="s">
        <v>1149</v>
      </c>
      <c r="D557" s="54" t="s">
        <v>42</v>
      </c>
      <c r="E557" s="55"/>
      <c r="F557" s="26">
        <v>1</v>
      </c>
      <c r="G557" s="26"/>
      <c r="H557" s="26" t="s">
        <v>14</v>
      </c>
      <c r="I557" s="11">
        <v>146.87209764864002</v>
      </c>
      <c r="J557" s="8"/>
      <c r="K557" s="131">
        <f t="shared" si="130"/>
        <v>147</v>
      </c>
      <c r="L557" s="132">
        <v>4177.74</v>
      </c>
      <c r="M557" s="134">
        <f t="shared" si="131"/>
        <v>25892.579999999998</v>
      </c>
    </row>
    <row r="558" spans="1:13" ht="15.75" x14ac:dyDescent="0.25">
      <c r="A558" s="159" t="s">
        <v>1150</v>
      </c>
      <c r="B558" s="160"/>
      <c r="C558" s="160"/>
      <c r="D558" s="56"/>
      <c r="E558" s="57"/>
      <c r="F558" s="58"/>
      <c r="G558" s="58"/>
      <c r="H558" s="58"/>
      <c r="I558" s="8"/>
      <c r="J558" s="8"/>
      <c r="K558" s="131"/>
      <c r="L558" s="132" t="s">
        <v>1286</v>
      </c>
    </row>
    <row r="559" spans="1:13" ht="15.75" x14ac:dyDescent="0.25">
      <c r="A559" s="68" t="s">
        <v>1151</v>
      </c>
      <c r="B559" s="69"/>
      <c r="C559" s="84" t="s">
        <v>1152</v>
      </c>
      <c r="D559" s="54" t="s">
        <v>12</v>
      </c>
      <c r="E559" s="55"/>
      <c r="F559" s="26">
        <v>5</v>
      </c>
      <c r="G559" s="26">
        <v>3</v>
      </c>
      <c r="H559" s="26" t="s">
        <v>14</v>
      </c>
      <c r="I559" s="11">
        <v>1284.280542281319</v>
      </c>
      <c r="J559" s="8"/>
      <c r="K559" s="131">
        <f t="shared" ref="K559:K563" si="132">ROUND(I559,0)</f>
        <v>1284</v>
      </c>
      <c r="L559" s="132">
        <v>36491.279999999999</v>
      </c>
      <c r="M559" s="134">
        <f t="shared" ref="M559:M563" si="133">K559*$P$1</f>
        <v>226163.75999999998</v>
      </c>
    </row>
    <row r="560" spans="1:13" ht="15.75" x14ac:dyDescent="0.25">
      <c r="A560" s="68" t="s">
        <v>1153</v>
      </c>
      <c r="B560" s="69"/>
      <c r="C560" s="84" t="s">
        <v>1154</v>
      </c>
      <c r="D560" s="54" t="s">
        <v>667</v>
      </c>
      <c r="E560" s="55"/>
      <c r="F560" s="26">
        <v>5</v>
      </c>
      <c r="G560" s="26">
        <v>3</v>
      </c>
      <c r="H560" s="26" t="s">
        <v>44</v>
      </c>
      <c r="I560" s="11">
        <v>915.55427607920672</v>
      </c>
      <c r="J560" s="8"/>
      <c r="K560" s="131">
        <f t="shared" si="132"/>
        <v>916</v>
      </c>
      <c r="L560" s="132">
        <v>26032.720000000001</v>
      </c>
      <c r="M560" s="134">
        <f t="shared" si="133"/>
        <v>161344.24</v>
      </c>
    </row>
    <row r="561" spans="1:13" ht="15.75" x14ac:dyDescent="0.25">
      <c r="A561" s="68" t="s">
        <v>1155</v>
      </c>
      <c r="B561" s="69"/>
      <c r="C561" s="84" t="s">
        <v>1156</v>
      </c>
      <c r="D561" s="54" t="s">
        <v>42</v>
      </c>
      <c r="E561" s="55" t="s">
        <v>1157</v>
      </c>
      <c r="F561" s="26"/>
      <c r="G561" s="26"/>
      <c r="H561" s="26" t="s">
        <v>14</v>
      </c>
      <c r="I561" s="11">
        <v>370.11768607457287</v>
      </c>
      <c r="J561" s="8"/>
      <c r="K561" s="131">
        <f t="shared" si="132"/>
        <v>370</v>
      </c>
      <c r="L561" s="132">
        <v>10515.4</v>
      </c>
      <c r="M561" s="134">
        <f t="shared" si="133"/>
        <v>65171.799999999996</v>
      </c>
    </row>
    <row r="562" spans="1:13" ht="15.75" x14ac:dyDescent="0.25">
      <c r="A562" s="68" t="s">
        <v>1158</v>
      </c>
      <c r="B562" s="69"/>
      <c r="C562" s="84" t="s">
        <v>1159</v>
      </c>
      <c r="D562" s="54" t="s">
        <v>42</v>
      </c>
      <c r="E562" s="55"/>
      <c r="F562" s="26">
        <v>3</v>
      </c>
      <c r="G562" s="26">
        <v>2</v>
      </c>
      <c r="H562" s="26" t="s">
        <v>44</v>
      </c>
      <c r="I562" s="11">
        <v>576.0478271987713</v>
      </c>
      <c r="J562" s="8"/>
      <c r="K562" s="131">
        <f t="shared" si="132"/>
        <v>576</v>
      </c>
      <c r="L562" s="132">
        <v>16369.92</v>
      </c>
      <c r="M562" s="134">
        <f t="shared" si="133"/>
        <v>101456.63999999998</v>
      </c>
    </row>
    <row r="563" spans="1:13" ht="15.75" x14ac:dyDescent="0.25">
      <c r="A563" s="68" t="s">
        <v>1160</v>
      </c>
      <c r="B563" s="69"/>
      <c r="C563" s="84" t="s">
        <v>1161</v>
      </c>
      <c r="D563" s="54" t="s">
        <v>42</v>
      </c>
      <c r="E563" s="55"/>
      <c r="F563" s="26">
        <v>2</v>
      </c>
      <c r="G563" s="26"/>
      <c r="H563" s="26" t="s">
        <v>44</v>
      </c>
      <c r="I563" s="11">
        <v>298.79453409361923</v>
      </c>
      <c r="J563" s="8"/>
      <c r="K563" s="131">
        <f t="shared" si="132"/>
        <v>299</v>
      </c>
      <c r="L563" s="132">
        <v>8497.58</v>
      </c>
      <c r="M563" s="134">
        <f t="shared" si="133"/>
        <v>52665.859999999993</v>
      </c>
    </row>
    <row r="564" spans="1:13" ht="15.75" x14ac:dyDescent="0.25">
      <c r="A564" s="159" t="s">
        <v>1162</v>
      </c>
      <c r="B564" s="160"/>
      <c r="C564" s="160"/>
      <c r="D564" s="56"/>
      <c r="E564" s="57"/>
      <c r="F564" s="58"/>
      <c r="G564" s="58"/>
      <c r="H564" s="58"/>
      <c r="I564" s="8"/>
      <c r="J564" s="8"/>
      <c r="K564" s="131"/>
      <c r="L564" s="132" t="s">
        <v>1286</v>
      </c>
    </row>
    <row r="565" spans="1:13" ht="15.75" x14ac:dyDescent="0.25">
      <c r="A565" s="68" t="s">
        <v>1163</v>
      </c>
      <c r="B565" s="69"/>
      <c r="C565" s="84" t="s">
        <v>1164</v>
      </c>
      <c r="D565" s="54" t="s">
        <v>12</v>
      </c>
      <c r="E565" s="55"/>
      <c r="F565" s="26">
        <v>4</v>
      </c>
      <c r="G565" s="26">
        <v>3</v>
      </c>
      <c r="H565" s="26" t="s">
        <v>44</v>
      </c>
      <c r="I565" s="11">
        <v>852.94038181847054</v>
      </c>
      <c r="J565" s="8"/>
      <c r="K565" s="131">
        <f t="shared" ref="K565:K567" si="134">ROUND(I565,0)</f>
        <v>853</v>
      </c>
      <c r="L565" s="132">
        <v>24242.26</v>
      </c>
      <c r="M565" s="134">
        <f t="shared" ref="M565:M567" si="135">K565*$P$1</f>
        <v>150247.41999999998</v>
      </c>
    </row>
    <row r="566" spans="1:13" ht="15.75" x14ac:dyDescent="0.25">
      <c r="A566" s="68" t="s">
        <v>1165</v>
      </c>
      <c r="B566" s="69"/>
      <c r="C566" s="84" t="s">
        <v>1166</v>
      </c>
      <c r="D566" s="54" t="s">
        <v>42</v>
      </c>
      <c r="E566" s="55"/>
      <c r="F566" s="26">
        <v>1</v>
      </c>
      <c r="G566" s="26"/>
      <c r="H566" s="26" t="s">
        <v>44</v>
      </c>
      <c r="I566" s="11">
        <v>298.89760223232003</v>
      </c>
      <c r="J566" s="8"/>
      <c r="K566" s="131">
        <f t="shared" si="134"/>
        <v>299</v>
      </c>
      <c r="L566" s="132">
        <v>8497.58</v>
      </c>
      <c r="M566" s="134">
        <f t="shared" si="135"/>
        <v>52665.859999999993</v>
      </c>
    </row>
    <row r="567" spans="1:13" ht="15.75" x14ac:dyDescent="0.25">
      <c r="A567" s="68" t="s">
        <v>1167</v>
      </c>
      <c r="B567" s="69"/>
      <c r="C567" s="84" t="s">
        <v>1168</v>
      </c>
      <c r="D567" s="54" t="s">
        <v>42</v>
      </c>
      <c r="E567" s="55"/>
      <c r="F567" s="26">
        <v>1</v>
      </c>
      <c r="G567" s="26"/>
      <c r="H567" s="26" t="s">
        <v>44</v>
      </c>
      <c r="I567" s="11">
        <v>242.21012594688005</v>
      </c>
      <c r="J567" s="8"/>
      <c r="K567" s="131">
        <f t="shared" si="134"/>
        <v>242</v>
      </c>
      <c r="L567" s="132">
        <v>6877.64</v>
      </c>
      <c r="M567" s="134">
        <f t="shared" si="135"/>
        <v>42625.88</v>
      </c>
    </row>
    <row r="568" spans="1:13" ht="15.75" x14ac:dyDescent="0.25">
      <c r="A568" s="159" t="s">
        <v>1169</v>
      </c>
      <c r="B568" s="160"/>
      <c r="C568" s="160"/>
      <c r="D568" s="56"/>
      <c r="E568" s="57"/>
      <c r="F568" s="58"/>
      <c r="G568" s="58"/>
      <c r="H568" s="58"/>
      <c r="I568" s="8"/>
      <c r="J568" s="8"/>
      <c r="K568" s="131"/>
      <c r="L568" s="132" t="s">
        <v>1286</v>
      </c>
    </row>
    <row r="569" spans="1:13" ht="15.75" x14ac:dyDescent="0.25">
      <c r="A569" s="68" t="s">
        <v>1170</v>
      </c>
      <c r="B569" s="69"/>
      <c r="C569" s="84" t="s">
        <v>1171</v>
      </c>
      <c r="D569" s="54" t="s">
        <v>42</v>
      </c>
      <c r="E569" s="55"/>
      <c r="F569" s="26">
        <v>1</v>
      </c>
      <c r="G569" s="26"/>
      <c r="H569" s="26" t="s">
        <v>14</v>
      </c>
      <c r="I569" s="11">
        <v>175.21583579136006</v>
      </c>
      <c r="J569" s="8"/>
      <c r="K569" s="131">
        <f t="shared" ref="K569:K570" si="136">ROUND(I569,0)</f>
        <v>175</v>
      </c>
      <c r="L569" s="132">
        <v>4973.5</v>
      </c>
      <c r="M569" s="134">
        <f t="shared" ref="M569:M570" si="137">K569*$P$1</f>
        <v>30824.499999999996</v>
      </c>
    </row>
    <row r="570" spans="1:13" ht="15.75" x14ac:dyDescent="0.25">
      <c r="A570" s="68" t="s">
        <v>1172</v>
      </c>
      <c r="B570" s="69"/>
      <c r="C570" s="84" t="s">
        <v>1173</v>
      </c>
      <c r="D570" s="54" t="s">
        <v>42</v>
      </c>
      <c r="E570" s="55"/>
      <c r="F570" s="26">
        <v>1</v>
      </c>
      <c r="G570" s="26"/>
      <c r="H570" s="26" t="s">
        <v>44</v>
      </c>
      <c r="I570" s="11">
        <v>175.21583579136006</v>
      </c>
      <c r="J570" s="8"/>
      <c r="K570" s="131">
        <f t="shared" si="136"/>
        <v>175</v>
      </c>
      <c r="L570" s="132">
        <v>4973.5</v>
      </c>
      <c r="M570" s="134">
        <f t="shared" si="137"/>
        <v>30824.499999999996</v>
      </c>
    </row>
    <row r="571" spans="1:13" ht="15.75" x14ac:dyDescent="0.25">
      <c r="A571" s="159" t="s">
        <v>1174</v>
      </c>
      <c r="B571" s="160"/>
      <c r="C571" s="160"/>
      <c r="D571" s="56"/>
      <c r="E571" s="57"/>
      <c r="F571" s="58"/>
      <c r="G571" s="58"/>
      <c r="H571" s="58"/>
      <c r="I571" s="8"/>
      <c r="J571" s="8"/>
      <c r="K571" s="131"/>
      <c r="L571" s="132" t="s">
        <v>1286</v>
      </c>
    </row>
    <row r="572" spans="1:13" ht="15.75" x14ac:dyDescent="0.25">
      <c r="A572" s="164" t="s">
        <v>1175</v>
      </c>
      <c r="B572" s="141"/>
      <c r="C572" s="141"/>
      <c r="D572" s="24"/>
      <c r="E572" s="37"/>
      <c r="F572" s="25"/>
      <c r="G572" s="25"/>
      <c r="H572" s="25"/>
      <c r="I572" s="8"/>
      <c r="J572" s="8"/>
      <c r="K572" s="131"/>
      <c r="L572" s="132" t="s">
        <v>1286</v>
      </c>
    </row>
    <row r="573" spans="1:13" ht="15.75" x14ac:dyDescent="0.25">
      <c r="A573" s="108" t="s">
        <v>1176</v>
      </c>
      <c r="B573" s="109"/>
      <c r="C573" s="110" t="s">
        <v>1177</v>
      </c>
      <c r="D573" s="61" t="s">
        <v>12</v>
      </c>
      <c r="E573" s="62"/>
      <c r="F573" s="63">
        <v>2</v>
      </c>
      <c r="G573" s="63"/>
      <c r="H573" s="63" t="s">
        <v>14</v>
      </c>
      <c r="I573" s="11">
        <v>197.11781526528006</v>
      </c>
      <c r="J573" s="8"/>
      <c r="K573" s="131">
        <f t="shared" ref="K573:K574" si="138">ROUND(I573,0)</f>
        <v>197</v>
      </c>
      <c r="L573" s="132">
        <v>5598.74</v>
      </c>
      <c r="M573" s="134">
        <f t="shared" ref="M573:M574" si="139">K573*$P$1</f>
        <v>34699.579999999994</v>
      </c>
    </row>
    <row r="574" spans="1:13" ht="15.75" x14ac:dyDescent="0.25">
      <c r="A574" s="68" t="s">
        <v>1178</v>
      </c>
      <c r="B574" s="69"/>
      <c r="C574" s="84" t="s">
        <v>1179</v>
      </c>
      <c r="D574" s="54" t="s">
        <v>28</v>
      </c>
      <c r="E574" s="55"/>
      <c r="F574" s="26">
        <v>1</v>
      </c>
      <c r="G574" s="26"/>
      <c r="H574" s="26" t="s">
        <v>14</v>
      </c>
      <c r="I574" s="11">
        <v>152.02550458368003</v>
      </c>
      <c r="J574" s="8"/>
      <c r="K574" s="131">
        <f t="shared" si="138"/>
        <v>152</v>
      </c>
      <c r="L574" s="132">
        <v>4319.84</v>
      </c>
      <c r="M574" s="134">
        <f t="shared" si="139"/>
        <v>26773.279999999999</v>
      </c>
    </row>
    <row r="575" spans="1:13" ht="15.75" x14ac:dyDescent="0.25">
      <c r="A575" s="137" t="s">
        <v>1180</v>
      </c>
      <c r="B575" s="138"/>
      <c r="C575" s="138"/>
      <c r="D575" s="64"/>
      <c r="E575" s="65"/>
      <c r="F575" s="43"/>
      <c r="G575" s="43"/>
      <c r="H575" s="43"/>
      <c r="I575" s="8"/>
      <c r="J575" s="8"/>
      <c r="K575" s="131"/>
      <c r="L575" s="132" t="s">
        <v>1286</v>
      </c>
    </row>
    <row r="576" spans="1:13" ht="15.75" x14ac:dyDescent="0.25">
      <c r="A576" s="68" t="s">
        <v>1181</v>
      </c>
      <c r="B576" s="69"/>
      <c r="C576" s="84" t="s">
        <v>1182</v>
      </c>
      <c r="D576" s="54" t="s">
        <v>12</v>
      </c>
      <c r="E576" s="55"/>
      <c r="F576" s="26">
        <v>4</v>
      </c>
      <c r="G576" s="26">
        <v>3</v>
      </c>
      <c r="H576" s="26" t="s">
        <v>14</v>
      </c>
      <c r="I576" s="11">
        <v>703.44004663296016</v>
      </c>
      <c r="J576" s="8"/>
      <c r="K576" s="131">
        <f t="shared" ref="K576:K579" si="140">ROUND(I576,0)</f>
        <v>703</v>
      </c>
      <c r="L576" s="132">
        <v>19979.259999999998</v>
      </c>
      <c r="M576" s="134">
        <f t="shared" ref="M576:M579" si="141">K576*$P$1</f>
        <v>123826.41999999998</v>
      </c>
    </row>
    <row r="577" spans="1:13" ht="15.75" x14ac:dyDescent="0.25">
      <c r="A577" s="68" t="s">
        <v>1183</v>
      </c>
      <c r="B577" s="69"/>
      <c r="C577" s="84" t="s">
        <v>1184</v>
      </c>
      <c r="D577" s="54" t="s">
        <v>12</v>
      </c>
      <c r="E577" s="55"/>
      <c r="F577" s="26">
        <v>3</v>
      </c>
      <c r="G577" s="26">
        <v>2</v>
      </c>
      <c r="H577" s="26" t="s">
        <v>14</v>
      </c>
      <c r="I577" s="11">
        <v>677.67301195776008</v>
      </c>
      <c r="J577" s="8"/>
      <c r="K577" s="131">
        <f t="shared" si="140"/>
        <v>678</v>
      </c>
      <c r="L577" s="132">
        <v>19268.759999999998</v>
      </c>
      <c r="M577" s="134">
        <f t="shared" si="141"/>
        <v>119422.91999999998</v>
      </c>
    </row>
    <row r="578" spans="1:13" ht="15.75" x14ac:dyDescent="0.25">
      <c r="A578" s="68" t="s">
        <v>1185</v>
      </c>
      <c r="B578" s="69"/>
      <c r="C578" s="84" t="s">
        <v>1186</v>
      </c>
      <c r="D578" s="54" t="s">
        <v>42</v>
      </c>
      <c r="E578" s="55"/>
      <c r="F578" s="26">
        <v>2</v>
      </c>
      <c r="G578" s="26"/>
      <c r="H578" s="26" t="s">
        <v>14</v>
      </c>
      <c r="I578" s="11">
        <v>338.83650597888004</v>
      </c>
      <c r="J578" s="8"/>
      <c r="K578" s="131">
        <f t="shared" si="140"/>
        <v>339</v>
      </c>
      <c r="L578" s="132">
        <v>9634.3799999999992</v>
      </c>
      <c r="M578" s="134">
        <f t="shared" si="141"/>
        <v>59711.459999999992</v>
      </c>
    </row>
    <row r="579" spans="1:13" ht="15.75" x14ac:dyDescent="0.25">
      <c r="A579" s="68" t="s">
        <v>1187</v>
      </c>
      <c r="B579" s="69"/>
      <c r="C579" s="84" t="s">
        <v>1188</v>
      </c>
      <c r="D579" s="54" t="s">
        <v>42</v>
      </c>
      <c r="E579" s="55"/>
      <c r="F579" s="26">
        <v>1</v>
      </c>
      <c r="G579" s="26"/>
      <c r="H579" s="26" t="s">
        <v>14</v>
      </c>
      <c r="I579" s="11">
        <v>146.87209764864002</v>
      </c>
      <c r="J579" s="8"/>
      <c r="K579" s="131">
        <f t="shared" si="140"/>
        <v>147</v>
      </c>
      <c r="L579" s="132">
        <v>4177.74</v>
      </c>
      <c r="M579" s="134">
        <f t="shared" si="141"/>
        <v>25892.579999999998</v>
      </c>
    </row>
    <row r="580" spans="1:13" ht="15.75" x14ac:dyDescent="0.25">
      <c r="A580" s="137" t="s">
        <v>1189</v>
      </c>
      <c r="B580" s="138"/>
      <c r="C580" s="138"/>
      <c r="D580" s="42"/>
      <c r="E580" s="60"/>
      <c r="F580" s="27"/>
      <c r="G580" s="27"/>
      <c r="H580" s="27"/>
      <c r="I580" s="8"/>
      <c r="J580" s="8"/>
      <c r="K580" s="131"/>
      <c r="L580" s="132" t="s">
        <v>1286</v>
      </c>
    </row>
    <row r="581" spans="1:13" ht="15.75" x14ac:dyDescent="0.25">
      <c r="A581" s="68" t="s">
        <v>1190</v>
      </c>
      <c r="B581" s="69"/>
      <c r="C581" s="84" t="s">
        <v>1191</v>
      </c>
      <c r="D581" s="54" t="s">
        <v>28</v>
      </c>
      <c r="E581" s="55"/>
      <c r="F581" s="26">
        <v>2</v>
      </c>
      <c r="G581" s="26"/>
      <c r="H581" s="26" t="s">
        <v>44</v>
      </c>
      <c r="I581" s="11">
        <v>298.89760223232003</v>
      </c>
      <c r="J581" s="8"/>
      <c r="K581" s="131">
        <f t="shared" ref="K581:K582" si="142">ROUND(I581,0)</f>
        <v>299</v>
      </c>
      <c r="L581" s="132">
        <v>8497.58</v>
      </c>
      <c r="M581" s="134">
        <f t="shared" ref="M581:M582" si="143">K581*$P$1</f>
        <v>52665.859999999993</v>
      </c>
    </row>
    <row r="582" spans="1:13" ht="15.75" x14ac:dyDescent="0.25">
      <c r="A582" s="68" t="s">
        <v>1192</v>
      </c>
      <c r="B582" s="69"/>
      <c r="C582" s="84" t="s">
        <v>1193</v>
      </c>
      <c r="D582" s="54" t="s">
        <v>28</v>
      </c>
      <c r="E582" s="55"/>
      <c r="F582" s="26">
        <v>1</v>
      </c>
      <c r="G582" s="26"/>
      <c r="H582" s="26" t="s">
        <v>19</v>
      </c>
      <c r="I582" s="11">
        <v>146.87209764864002</v>
      </c>
      <c r="J582" s="8"/>
      <c r="K582" s="131">
        <f t="shared" si="142"/>
        <v>147</v>
      </c>
      <c r="L582" s="132">
        <v>4177.74</v>
      </c>
      <c r="M582" s="134">
        <f t="shared" si="143"/>
        <v>25892.579999999998</v>
      </c>
    </row>
    <row r="583" spans="1:13" ht="15.75" x14ac:dyDescent="0.25">
      <c r="A583" s="137" t="s">
        <v>1194</v>
      </c>
      <c r="B583" s="138"/>
      <c r="C583" s="138"/>
      <c r="D583" s="42"/>
      <c r="E583" s="60"/>
      <c r="F583" s="27"/>
      <c r="G583" s="27"/>
      <c r="H583" s="27"/>
      <c r="I583" s="8"/>
      <c r="J583" s="8"/>
      <c r="K583" s="131"/>
      <c r="L583" s="132" t="s">
        <v>1286</v>
      </c>
    </row>
    <row r="584" spans="1:13" ht="15.75" x14ac:dyDescent="0.25">
      <c r="A584" s="68" t="s">
        <v>1195</v>
      </c>
      <c r="B584" s="69"/>
      <c r="C584" s="84" t="s">
        <v>1196</v>
      </c>
      <c r="D584" s="54" t="s">
        <v>28</v>
      </c>
      <c r="E584" s="55"/>
      <c r="F584" s="26">
        <v>1</v>
      </c>
      <c r="G584" s="26"/>
      <c r="H584" s="26" t="s">
        <v>44</v>
      </c>
      <c r="I584" s="11">
        <v>141.71869071360004</v>
      </c>
      <c r="J584" s="8"/>
      <c r="K584" s="131">
        <f t="shared" ref="K584:K586" si="144">ROUND(I584,0)</f>
        <v>142</v>
      </c>
      <c r="L584" s="132">
        <v>4035.64</v>
      </c>
      <c r="M584" s="134">
        <f t="shared" ref="M584:M586" si="145">K584*$P$1</f>
        <v>25011.879999999997</v>
      </c>
    </row>
    <row r="585" spans="1:13" ht="15.75" x14ac:dyDescent="0.25">
      <c r="A585" s="68" t="s">
        <v>1197</v>
      </c>
      <c r="B585" s="69"/>
      <c r="C585" s="84" t="s">
        <v>1198</v>
      </c>
      <c r="D585" s="54" t="s">
        <v>28</v>
      </c>
      <c r="E585" s="55"/>
      <c r="F585" s="26">
        <v>1</v>
      </c>
      <c r="G585" s="26"/>
      <c r="H585" s="26" t="s">
        <v>44</v>
      </c>
      <c r="I585" s="11">
        <v>170.06242885632003</v>
      </c>
      <c r="J585" s="8"/>
      <c r="K585" s="131">
        <f t="shared" si="144"/>
        <v>170</v>
      </c>
      <c r="L585" s="132">
        <v>4831.3999999999996</v>
      </c>
      <c r="M585" s="134">
        <f t="shared" si="145"/>
        <v>29943.8</v>
      </c>
    </row>
    <row r="586" spans="1:13" ht="15.75" x14ac:dyDescent="0.25">
      <c r="A586" s="68" t="s">
        <v>1199</v>
      </c>
      <c r="B586" s="69"/>
      <c r="C586" s="84" t="s">
        <v>1200</v>
      </c>
      <c r="D586" s="54" t="s">
        <v>28</v>
      </c>
      <c r="E586" s="55"/>
      <c r="F586" s="26">
        <v>1</v>
      </c>
      <c r="G586" s="26"/>
      <c r="H586" s="26" t="s">
        <v>14</v>
      </c>
      <c r="I586" s="11">
        <v>278.28397449216004</v>
      </c>
      <c r="J586" s="8"/>
      <c r="K586" s="131">
        <f t="shared" si="144"/>
        <v>278</v>
      </c>
      <c r="L586" s="132">
        <v>7900.76</v>
      </c>
      <c r="M586" s="134">
        <f t="shared" si="145"/>
        <v>48966.92</v>
      </c>
    </row>
    <row r="587" spans="1:13" ht="15.75" x14ac:dyDescent="0.25">
      <c r="A587" s="165" t="s">
        <v>1201</v>
      </c>
      <c r="B587" s="160"/>
      <c r="C587" s="143"/>
      <c r="D587" s="3"/>
      <c r="E587" s="34"/>
      <c r="F587" s="5"/>
      <c r="G587" s="5"/>
      <c r="H587" s="5"/>
      <c r="I587" s="8"/>
      <c r="J587" s="8"/>
      <c r="K587" s="131"/>
      <c r="L587" s="132" t="s">
        <v>1286</v>
      </c>
    </row>
    <row r="588" spans="1:13" ht="15.75" x14ac:dyDescent="0.25">
      <c r="A588" s="68" t="s">
        <v>1202</v>
      </c>
      <c r="B588" s="69"/>
      <c r="C588" s="84" t="s">
        <v>1203</v>
      </c>
      <c r="D588" s="54" t="s">
        <v>12</v>
      </c>
      <c r="E588" s="55" t="s">
        <v>1204</v>
      </c>
      <c r="F588" s="26" t="s">
        <v>106</v>
      </c>
      <c r="G588" s="26"/>
      <c r="H588" s="26" t="s">
        <v>14</v>
      </c>
      <c r="I588" s="11">
        <v>146.09908660838406</v>
      </c>
      <c r="J588" s="8"/>
      <c r="K588" s="131">
        <f t="shared" ref="K588:K595" si="146">ROUND(I588,0)</f>
        <v>146</v>
      </c>
      <c r="L588" s="132">
        <v>4149.32</v>
      </c>
      <c r="M588" s="134">
        <f t="shared" ref="M588:M595" si="147">K588*$P$1</f>
        <v>25716.44</v>
      </c>
    </row>
    <row r="589" spans="1:13" ht="15.75" x14ac:dyDescent="0.25">
      <c r="A589" s="68" t="s">
        <v>1205</v>
      </c>
      <c r="B589" s="69"/>
      <c r="C589" s="84" t="s">
        <v>1206</v>
      </c>
      <c r="D589" s="54" t="s">
        <v>12</v>
      </c>
      <c r="E589" s="55"/>
      <c r="F589" s="26">
        <v>4</v>
      </c>
      <c r="G589" s="26">
        <v>3</v>
      </c>
      <c r="H589" s="26" t="s">
        <v>14</v>
      </c>
      <c r="I589" s="11">
        <v>587.17918617845783</v>
      </c>
      <c r="J589" s="8"/>
      <c r="K589" s="131">
        <f t="shared" si="146"/>
        <v>587</v>
      </c>
      <c r="L589" s="132">
        <v>16682.54</v>
      </c>
      <c r="M589" s="134">
        <f t="shared" si="147"/>
        <v>103394.18</v>
      </c>
    </row>
    <row r="590" spans="1:13" ht="15.75" x14ac:dyDescent="0.25">
      <c r="A590" s="68" t="s">
        <v>1207</v>
      </c>
      <c r="B590" s="69"/>
      <c r="C590" s="84" t="s">
        <v>1208</v>
      </c>
      <c r="D590" s="54" t="s">
        <v>42</v>
      </c>
      <c r="E590" s="55"/>
      <c r="F590" s="26">
        <v>3</v>
      </c>
      <c r="G590" s="26">
        <v>2</v>
      </c>
      <c r="H590" s="26" t="s">
        <v>14</v>
      </c>
      <c r="I590" s="11">
        <v>460.92071626997779</v>
      </c>
      <c r="J590" s="8"/>
      <c r="K590" s="131">
        <f t="shared" si="146"/>
        <v>461</v>
      </c>
      <c r="L590" s="132">
        <v>13101.62</v>
      </c>
      <c r="M590" s="134">
        <f t="shared" si="147"/>
        <v>81200.539999999994</v>
      </c>
    </row>
    <row r="591" spans="1:13" ht="15.75" x14ac:dyDescent="0.25">
      <c r="A591" s="68" t="s">
        <v>1209</v>
      </c>
      <c r="B591" s="69"/>
      <c r="C591" s="84" t="s">
        <v>1210</v>
      </c>
      <c r="D591" s="54" t="s">
        <v>12</v>
      </c>
      <c r="E591" s="55"/>
      <c r="F591" s="26">
        <v>5</v>
      </c>
      <c r="G591" s="26">
        <v>3</v>
      </c>
      <c r="H591" s="26" t="s">
        <v>14</v>
      </c>
      <c r="I591" s="11">
        <v>1024.0850261311489</v>
      </c>
      <c r="J591" s="8"/>
      <c r="K591" s="131">
        <f t="shared" si="146"/>
        <v>1024</v>
      </c>
      <c r="L591" s="132">
        <v>29102.080000000002</v>
      </c>
      <c r="M591" s="134">
        <f t="shared" si="147"/>
        <v>180367.35999999999</v>
      </c>
    </row>
    <row r="592" spans="1:13" ht="15.75" x14ac:dyDescent="0.25">
      <c r="A592" s="68" t="s">
        <v>1211</v>
      </c>
      <c r="B592" s="69"/>
      <c r="C592" s="84" t="s">
        <v>1212</v>
      </c>
      <c r="D592" s="54" t="s">
        <v>12</v>
      </c>
      <c r="E592" s="55"/>
      <c r="F592" s="26">
        <v>4</v>
      </c>
      <c r="G592" s="26">
        <v>3</v>
      </c>
      <c r="H592" s="26" t="s">
        <v>14</v>
      </c>
      <c r="I592" s="11">
        <v>852.94038181847054</v>
      </c>
      <c r="J592" s="8"/>
      <c r="K592" s="131">
        <f t="shared" si="146"/>
        <v>853</v>
      </c>
      <c r="L592" s="132">
        <v>24242.26</v>
      </c>
      <c r="M592" s="134">
        <f t="shared" si="147"/>
        <v>150247.41999999998</v>
      </c>
    </row>
    <row r="593" spans="1:13" ht="15.75" x14ac:dyDescent="0.25">
      <c r="A593" s="68" t="s">
        <v>1213</v>
      </c>
      <c r="B593" s="69"/>
      <c r="C593" s="84" t="s">
        <v>1214</v>
      </c>
      <c r="D593" s="54" t="s">
        <v>12</v>
      </c>
      <c r="E593" s="55"/>
      <c r="F593" s="26">
        <v>4</v>
      </c>
      <c r="G593" s="26">
        <v>3</v>
      </c>
      <c r="H593" s="26" t="s">
        <v>14</v>
      </c>
      <c r="I593" s="11">
        <v>438.03958947840005</v>
      </c>
      <c r="J593" s="8"/>
      <c r="K593" s="131">
        <f t="shared" si="146"/>
        <v>438</v>
      </c>
      <c r="L593" s="132">
        <v>12447.96</v>
      </c>
      <c r="M593" s="134">
        <f t="shared" si="147"/>
        <v>77149.319999999992</v>
      </c>
    </row>
    <row r="594" spans="1:13" ht="15.75" x14ac:dyDescent="0.25">
      <c r="A594" s="68" t="s">
        <v>1215</v>
      </c>
      <c r="B594" s="69"/>
      <c r="C594" s="84" t="s">
        <v>1216</v>
      </c>
      <c r="D594" s="54" t="s">
        <v>42</v>
      </c>
      <c r="E594" s="55"/>
      <c r="F594" s="26">
        <v>2</v>
      </c>
      <c r="G594" s="26"/>
      <c r="H594" s="26" t="s">
        <v>14</v>
      </c>
      <c r="I594" s="11">
        <v>323.37628517376004</v>
      </c>
      <c r="J594" s="8"/>
      <c r="K594" s="131">
        <f t="shared" si="146"/>
        <v>323</v>
      </c>
      <c r="L594" s="132">
        <v>9179.66</v>
      </c>
      <c r="M594" s="134">
        <f t="shared" si="147"/>
        <v>56893.219999999994</v>
      </c>
    </row>
    <row r="595" spans="1:13" ht="15.75" x14ac:dyDescent="0.25">
      <c r="A595" s="68" t="s">
        <v>1217</v>
      </c>
      <c r="B595" s="69"/>
      <c r="C595" s="84" t="s">
        <v>1218</v>
      </c>
      <c r="D595" s="54" t="s">
        <v>28</v>
      </c>
      <c r="E595" s="55"/>
      <c r="F595" s="26">
        <v>1</v>
      </c>
      <c r="G595" s="26"/>
      <c r="H595" s="26" t="s">
        <v>14</v>
      </c>
      <c r="I595" s="11">
        <v>146.87209764864002</v>
      </c>
      <c r="J595" s="8"/>
      <c r="K595" s="131">
        <f t="shared" si="146"/>
        <v>147</v>
      </c>
      <c r="L595" s="132">
        <v>4177.74</v>
      </c>
      <c r="M595" s="134">
        <f t="shared" si="147"/>
        <v>25892.579999999998</v>
      </c>
    </row>
    <row r="596" spans="1:13" ht="15.75" x14ac:dyDescent="0.25">
      <c r="A596" s="163" t="s">
        <v>1219</v>
      </c>
      <c r="B596" s="143"/>
      <c r="C596" s="143"/>
      <c r="D596" s="3"/>
      <c r="E596" s="34"/>
      <c r="F596" s="5"/>
      <c r="G596" s="5"/>
      <c r="H596" s="5"/>
      <c r="I596" s="8"/>
      <c r="J596" s="8"/>
      <c r="K596" s="131"/>
      <c r="L596" s="132" t="s">
        <v>1286</v>
      </c>
    </row>
    <row r="597" spans="1:13" ht="15.75" x14ac:dyDescent="0.25">
      <c r="A597" s="68" t="s">
        <v>1220</v>
      </c>
      <c r="B597" s="69"/>
      <c r="C597" s="84" t="s">
        <v>1221</v>
      </c>
      <c r="D597" s="54" t="s">
        <v>12</v>
      </c>
      <c r="E597" s="55"/>
      <c r="F597" s="26">
        <v>3</v>
      </c>
      <c r="G597" s="26">
        <v>2</v>
      </c>
      <c r="H597" s="26" t="s">
        <v>44</v>
      </c>
      <c r="I597" s="11">
        <v>481.84354842624009</v>
      </c>
      <c r="J597" s="8"/>
      <c r="K597" s="131">
        <f t="shared" ref="K597:K613" si="148">ROUND(I597,0)</f>
        <v>482</v>
      </c>
      <c r="L597" s="132">
        <v>13698.44</v>
      </c>
      <c r="M597" s="134">
        <f t="shared" ref="M597:M604" si="149">K597*$P$1</f>
        <v>84899.48</v>
      </c>
    </row>
    <row r="598" spans="1:13" ht="15.75" x14ac:dyDescent="0.25">
      <c r="A598" s="68" t="s">
        <v>1222</v>
      </c>
      <c r="B598" s="69"/>
      <c r="C598" s="84" t="s">
        <v>1223</v>
      </c>
      <c r="D598" s="54" t="s">
        <v>12</v>
      </c>
      <c r="E598" s="55" t="s">
        <v>1224</v>
      </c>
      <c r="F598" s="26"/>
      <c r="G598" s="26"/>
      <c r="H598" s="26" t="s">
        <v>44</v>
      </c>
      <c r="I598" s="11">
        <v>133.98858031104001</v>
      </c>
      <c r="J598" s="8"/>
      <c r="K598" s="131">
        <f t="shared" si="148"/>
        <v>134</v>
      </c>
      <c r="L598" s="132">
        <v>3808.28</v>
      </c>
      <c r="M598" s="134">
        <f t="shared" si="149"/>
        <v>23602.76</v>
      </c>
    </row>
    <row r="599" spans="1:13" ht="15.75" x14ac:dyDescent="0.25">
      <c r="A599" s="68" t="s">
        <v>1225</v>
      </c>
      <c r="B599" s="69"/>
      <c r="C599" s="84" t="s">
        <v>1226</v>
      </c>
      <c r="D599" s="54" t="s">
        <v>12</v>
      </c>
      <c r="E599" s="55"/>
      <c r="F599" s="26">
        <v>2</v>
      </c>
      <c r="G599" s="26"/>
      <c r="H599" s="26" t="s">
        <v>44</v>
      </c>
      <c r="I599" s="11">
        <v>445.76969988096005</v>
      </c>
      <c r="J599" s="8"/>
      <c r="K599" s="131">
        <f t="shared" si="148"/>
        <v>446</v>
      </c>
      <c r="L599" s="132">
        <v>12675.32</v>
      </c>
      <c r="M599" s="134">
        <f t="shared" si="149"/>
        <v>78558.439999999988</v>
      </c>
    </row>
    <row r="600" spans="1:13" ht="15.75" x14ac:dyDescent="0.25">
      <c r="A600" s="68" t="s">
        <v>1227</v>
      </c>
      <c r="B600" s="69"/>
      <c r="C600" s="84" t="s">
        <v>1228</v>
      </c>
      <c r="D600" s="54" t="s">
        <v>12</v>
      </c>
      <c r="E600" s="55" t="s">
        <v>1229</v>
      </c>
      <c r="F600" s="26"/>
      <c r="G600" s="26"/>
      <c r="H600" s="26" t="s">
        <v>44</v>
      </c>
      <c r="I600" s="11">
        <v>133.98858031104001</v>
      </c>
      <c r="J600" s="8"/>
      <c r="K600" s="131">
        <f t="shared" si="148"/>
        <v>134</v>
      </c>
      <c r="L600" s="132">
        <v>3808.28</v>
      </c>
      <c r="M600" s="134">
        <f t="shared" si="149"/>
        <v>23602.76</v>
      </c>
    </row>
    <row r="601" spans="1:13" ht="15.75" x14ac:dyDescent="0.25">
      <c r="A601" s="68" t="s">
        <v>1230</v>
      </c>
      <c r="B601" s="69"/>
      <c r="C601" s="84" t="s">
        <v>1231</v>
      </c>
      <c r="D601" s="54" t="s">
        <v>42</v>
      </c>
      <c r="E601" s="55"/>
      <c r="F601" s="26">
        <v>1</v>
      </c>
      <c r="G601" s="26"/>
      <c r="H601" s="26" t="s">
        <v>19</v>
      </c>
      <c r="I601" s="11">
        <v>242.21012594688005</v>
      </c>
      <c r="J601" s="8"/>
      <c r="K601" s="131">
        <f t="shared" si="148"/>
        <v>242</v>
      </c>
      <c r="L601" s="132">
        <v>6877.64</v>
      </c>
      <c r="M601" s="134">
        <f t="shared" si="149"/>
        <v>42625.88</v>
      </c>
    </row>
    <row r="602" spans="1:13" ht="15.75" x14ac:dyDescent="0.25">
      <c r="A602" s="68" t="s">
        <v>1232</v>
      </c>
      <c r="B602" s="69"/>
      <c r="C602" s="84" t="s">
        <v>1233</v>
      </c>
      <c r="D602" s="54" t="s">
        <v>42</v>
      </c>
      <c r="E602" s="55"/>
      <c r="F602" s="26">
        <v>1</v>
      </c>
      <c r="G602" s="26"/>
      <c r="H602" s="26" t="s">
        <v>19</v>
      </c>
      <c r="I602" s="11">
        <v>242.21012594688005</v>
      </c>
      <c r="J602" s="8"/>
      <c r="K602" s="131">
        <f t="shared" si="148"/>
        <v>242</v>
      </c>
      <c r="L602" s="132">
        <v>6877.64</v>
      </c>
      <c r="M602" s="134">
        <f t="shared" si="149"/>
        <v>42625.88</v>
      </c>
    </row>
    <row r="603" spans="1:13" ht="15.75" x14ac:dyDescent="0.25">
      <c r="A603" s="68" t="s">
        <v>1234</v>
      </c>
      <c r="B603" s="69"/>
      <c r="C603" s="84" t="s">
        <v>1235</v>
      </c>
      <c r="D603" s="54" t="s">
        <v>1236</v>
      </c>
      <c r="E603" s="55"/>
      <c r="F603" s="26">
        <v>1</v>
      </c>
      <c r="G603" s="26"/>
      <c r="H603" s="26" t="s">
        <v>19</v>
      </c>
      <c r="I603" s="11">
        <v>242.21012594688005</v>
      </c>
      <c r="J603" s="8"/>
      <c r="K603" s="131">
        <f t="shared" si="148"/>
        <v>242</v>
      </c>
      <c r="L603" s="132">
        <v>6877.64</v>
      </c>
      <c r="M603" s="134">
        <f t="shared" si="149"/>
        <v>42625.88</v>
      </c>
    </row>
    <row r="604" spans="1:13" ht="15.75" x14ac:dyDescent="0.25">
      <c r="A604" s="68" t="s">
        <v>1237</v>
      </c>
      <c r="B604" s="69" t="s">
        <v>1238</v>
      </c>
      <c r="C604" s="84" t="s">
        <v>1238</v>
      </c>
      <c r="D604" s="26" t="s">
        <v>42</v>
      </c>
      <c r="E604" s="66" t="s">
        <v>1239</v>
      </c>
      <c r="F604" s="26">
        <v>1</v>
      </c>
      <c r="G604" s="26"/>
      <c r="H604" s="26" t="s">
        <v>44</v>
      </c>
      <c r="I604" s="11">
        <v>249.97393170247685</v>
      </c>
      <c r="J604" s="8"/>
      <c r="K604" s="131">
        <f t="shared" si="148"/>
        <v>250</v>
      </c>
      <c r="L604" s="132">
        <v>7105</v>
      </c>
      <c r="M604" s="134">
        <f t="shared" si="149"/>
        <v>44035</v>
      </c>
    </row>
    <row r="605" spans="1:13" ht="15.75" x14ac:dyDescent="0.25">
      <c r="A605" s="68" t="s">
        <v>1240</v>
      </c>
      <c r="B605" s="69" t="s">
        <v>1241</v>
      </c>
      <c r="C605" s="84" t="s">
        <v>1241</v>
      </c>
      <c r="D605" s="66"/>
      <c r="E605" s="66" t="s">
        <v>1242</v>
      </c>
      <c r="F605" s="26"/>
      <c r="G605" s="26"/>
      <c r="H605" s="66"/>
      <c r="I605" s="11" t="s">
        <v>1243</v>
      </c>
      <c r="J605" s="8" t="str">
        <f>MID(I605,5,3)</f>
        <v>519</v>
      </c>
      <c r="K605" s="131" t="e">
        <f t="shared" si="148"/>
        <v>#VALUE!</v>
      </c>
      <c r="L605" s="132">
        <v>2833.74</v>
      </c>
      <c r="M605" s="134">
        <f>J605*$P$2</f>
        <v>9253.7699999999986</v>
      </c>
    </row>
    <row r="606" spans="1:13" ht="15.75" x14ac:dyDescent="0.25">
      <c r="A606" s="68" t="s">
        <v>1244</v>
      </c>
      <c r="B606" s="69" t="s">
        <v>1245</v>
      </c>
      <c r="C606" s="84" t="s">
        <v>1245</v>
      </c>
      <c r="D606" s="26" t="s">
        <v>42</v>
      </c>
      <c r="E606" s="66" t="s">
        <v>1246</v>
      </c>
      <c r="F606" s="26">
        <v>1</v>
      </c>
      <c r="G606" s="26"/>
      <c r="H606" s="26" t="s">
        <v>44</v>
      </c>
      <c r="I606" s="11">
        <v>405.47520000000003</v>
      </c>
      <c r="J606" s="8"/>
      <c r="K606" s="131">
        <f t="shared" si="148"/>
        <v>405</v>
      </c>
      <c r="L606" s="132">
        <v>11510.1</v>
      </c>
      <c r="M606" s="134">
        <f>K606*$P$1</f>
        <v>71336.7</v>
      </c>
    </row>
    <row r="607" spans="1:13" ht="15.75" x14ac:dyDescent="0.25">
      <c r="A607" s="68" t="s">
        <v>1247</v>
      </c>
      <c r="B607" s="69" t="s">
        <v>1241</v>
      </c>
      <c r="C607" s="84" t="s">
        <v>1241</v>
      </c>
      <c r="D607" s="66"/>
      <c r="E607" s="66" t="s">
        <v>1242</v>
      </c>
      <c r="F607" s="66"/>
      <c r="G607" s="66"/>
      <c r="H607" s="66"/>
      <c r="I607" s="11" t="s">
        <v>1243</v>
      </c>
      <c r="J607" s="8" t="str">
        <f t="shared" ref="J607:J608" si="150">MID(I607,5,3)</f>
        <v>519</v>
      </c>
      <c r="K607" s="131" t="e">
        <f t="shared" si="148"/>
        <v>#VALUE!</v>
      </c>
      <c r="L607" s="132">
        <v>2833.74</v>
      </c>
      <c r="M607" s="134">
        <f t="shared" ref="M607:M608" si="151">J607*$P$2</f>
        <v>9253.7699999999986</v>
      </c>
    </row>
    <row r="608" spans="1:13" ht="15.75" x14ac:dyDescent="0.25">
      <c r="A608" s="108" t="s">
        <v>1248</v>
      </c>
      <c r="B608" s="109"/>
      <c r="C608" s="110" t="s">
        <v>1249</v>
      </c>
      <c r="D608" s="61" t="s">
        <v>1250</v>
      </c>
      <c r="E608" s="62" t="s">
        <v>1251</v>
      </c>
      <c r="F608" s="63"/>
      <c r="G608" s="63"/>
      <c r="H608" s="63" t="s">
        <v>14</v>
      </c>
      <c r="I608" s="11" t="s">
        <v>1252</v>
      </c>
      <c r="J608" s="8" t="str">
        <f t="shared" si="150"/>
        <v>473</v>
      </c>
      <c r="K608" s="131" t="e">
        <f t="shared" si="148"/>
        <v>#VALUE!</v>
      </c>
      <c r="L608" s="132">
        <v>2582.58</v>
      </c>
      <c r="M608" s="134">
        <f t="shared" si="151"/>
        <v>8433.5899999999983</v>
      </c>
    </row>
    <row r="609" spans="1:13" ht="15.75" x14ac:dyDescent="0.25">
      <c r="A609" s="68" t="s">
        <v>1253</v>
      </c>
      <c r="B609" s="69"/>
      <c r="C609" s="84" t="s">
        <v>1254</v>
      </c>
      <c r="D609" s="54" t="s">
        <v>1250</v>
      </c>
      <c r="E609" s="55" t="s">
        <v>1255</v>
      </c>
      <c r="F609" s="26">
        <v>3</v>
      </c>
      <c r="G609" s="26">
        <v>2</v>
      </c>
      <c r="H609" s="26" t="s">
        <v>14</v>
      </c>
      <c r="I609" s="11">
        <v>325.72800000000007</v>
      </c>
      <c r="J609" s="8"/>
      <c r="K609" s="131">
        <f t="shared" si="148"/>
        <v>326</v>
      </c>
      <c r="L609" s="132">
        <v>9264.92</v>
      </c>
      <c r="M609" s="134">
        <f>K609*$P$1</f>
        <v>57421.639999999992</v>
      </c>
    </row>
    <row r="610" spans="1:13" ht="15.75" x14ac:dyDescent="0.25">
      <c r="A610" s="68" t="s">
        <v>1256</v>
      </c>
      <c r="B610" s="69"/>
      <c r="C610" s="84" t="s">
        <v>1257</v>
      </c>
      <c r="D610" s="54"/>
      <c r="E610" s="55"/>
      <c r="F610" s="26"/>
      <c r="G610" s="26"/>
      <c r="H610" s="26"/>
      <c r="I610" s="11" t="s">
        <v>1258</v>
      </c>
      <c r="J610" s="8" t="str">
        <f>MID(I610,5,3)</f>
        <v>471</v>
      </c>
      <c r="K610" s="131" t="e">
        <f t="shared" si="148"/>
        <v>#VALUE!</v>
      </c>
      <c r="L610" s="132">
        <v>2571.66</v>
      </c>
      <c r="M610" s="134">
        <f>J610*$P$2</f>
        <v>8397.9299999999985</v>
      </c>
    </row>
    <row r="611" spans="1:13" ht="15.75" x14ac:dyDescent="0.25">
      <c r="A611" s="68" t="s">
        <v>1259</v>
      </c>
      <c r="B611" s="66"/>
      <c r="C611" s="84" t="s">
        <v>1260</v>
      </c>
      <c r="D611" s="54" t="s">
        <v>12</v>
      </c>
      <c r="E611" s="55" t="s">
        <v>1261</v>
      </c>
      <c r="F611" s="26">
        <v>3</v>
      </c>
      <c r="G611" s="26"/>
      <c r="H611" s="26" t="s">
        <v>44</v>
      </c>
      <c r="I611" s="11">
        <v>412.13914560000001</v>
      </c>
      <c r="J611" s="8"/>
      <c r="K611" s="131">
        <f t="shared" si="148"/>
        <v>412</v>
      </c>
      <c r="L611" s="132">
        <v>11709.04</v>
      </c>
      <c r="M611" s="134">
        <f t="shared" ref="M611:M613" si="152">K611*$P$1</f>
        <v>72569.679999999993</v>
      </c>
    </row>
    <row r="612" spans="1:13" ht="15.75" x14ac:dyDescent="0.25">
      <c r="A612" s="68" t="s">
        <v>1262</v>
      </c>
      <c r="B612" s="66"/>
      <c r="C612" s="84" t="s">
        <v>1263</v>
      </c>
      <c r="D612" s="54" t="s">
        <v>12</v>
      </c>
      <c r="E612" s="55" t="s">
        <v>1261</v>
      </c>
      <c r="F612" s="26">
        <v>3</v>
      </c>
      <c r="G612" s="26"/>
      <c r="H612" s="26" t="s">
        <v>44</v>
      </c>
      <c r="I612" s="11">
        <v>445.49144640000009</v>
      </c>
      <c r="J612" s="8"/>
      <c r="K612" s="131">
        <f t="shared" si="148"/>
        <v>445</v>
      </c>
      <c r="L612" s="132">
        <v>12646.9</v>
      </c>
      <c r="M612" s="134">
        <f t="shared" si="152"/>
        <v>78382.299999999988</v>
      </c>
    </row>
    <row r="613" spans="1:13" ht="15.75" x14ac:dyDescent="0.25">
      <c r="A613" s="68" t="s">
        <v>1264</v>
      </c>
      <c r="B613" s="66"/>
      <c r="C613" s="84" t="s">
        <v>1265</v>
      </c>
      <c r="D613" s="54" t="s">
        <v>12</v>
      </c>
      <c r="E613" s="55" t="s">
        <v>1261</v>
      </c>
      <c r="F613" s="26">
        <v>3</v>
      </c>
      <c r="G613" s="26"/>
      <c r="H613" s="26" t="s">
        <v>44</v>
      </c>
      <c r="I613" s="11">
        <v>412.13914560000001</v>
      </c>
      <c r="J613" s="8"/>
      <c r="K613" s="131">
        <f t="shared" si="148"/>
        <v>412</v>
      </c>
      <c r="L613" s="132">
        <v>11709.04</v>
      </c>
      <c r="M613" s="134">
        <f t="shared" si="152"/>
        <v>72569.679999999993</v>
      </c>
    </row>
    <row r="614" spans="1:13" ht="15.75" x14ac:dyDescent="0.25">
      <c r="A614" s="12" t="s">
        <v>1286</v>
      </c>
      <c r="B614" s="13"/>
      <c r="C614" s="30"/>
      <c r="D614" s="3"/>
      <c r="E614" s="34"/>
      <c r="F614" s="5"/>
      <c r="G614" s="5"/>
      <c r="H614" s="5"/>
      <c r="I614" s="8"/>
      <c r="J614" s="8"/>
      <c r="K614" s="131"/>
      <c r="L614" s="132" t="s">
        <v>1286</v>
      </c>
    </row>
    <row r="615" spans="1:13" ht="15.75" x14ac:dyDescent="0.25">
      <c r="A615" s="140" t="s">
        <v>1266</v>
      </c>
      <c r="B615" s="147"/>
      <c r="C615" s="147"/>
      <c r="D615" s="3"/>
      <c r="E615" s="34"/>
      <c r="F615" s="5"/>
      <c r="G615" s="5"/>
      <c r="H615" s="5"/>
      <c r="I615" s="8">
        <v>0</v>
      </c>
      <c r="J615" s="8"/>
      <c r="K615" s="131"/>
      <c r="L615" s="132" t="s">
        <v>1286</v>
      </c>
    </row>
    <row r="616" spans="1:13" ht="15.75" x14ac:dyDescent="0.25">
      <c r="A616" s="38" t="s">
        <v>1286</v>
      </c>
      <c r="B616" s="38"/>
      <c r="C616" s="30"/>
      <c r="D616" s="3"/>
      <c r="E616" s="34"/>
      <c r="F616" s="5"/>
      <c r="G616" s="5"/>
      <c r="H616" s="5"/>
      <c r="I616" s="8">
        <v>0</v>
      </c>
      <c r="J616" s="8"/>
      <c r="K616" s="131"/>
      <c r="L616" s="132" t="s">
        <v>1286</v>
      </c>
    </row>
    <row r="617" spans="1:13" ht="15.75" x14ac:dyDescent="0.25">
      <c r="A617" s="68" t="s">
        <v>1267</v>
      </c>
      <c r="B617" s="68"/>
      <c r="C617" s="84" t="s">
        <v>1268</v>
      </c>
      <c r="D617" s="54" t="s">
        <v>42</v>
      </c>
      <c r="E617" s="55" t="s">
        <v>1269</v>
      </c>
      <c r="F617" s="26">
        <v>2</v>
      </c>
      <c r="G617" s="26"/>
      <c r="H617" s="26" t="s">
        <v>19</v>
      </c>
      <c r="I617" s="11">
        <v>302.87398452480005</v>
      </c>
      <c r="J617" s="8"/>
      <c r="K617" s="131">
        <f t="shared" ref="K617:K618" si="153">ROUND(I617,0)</f>
        <v>303</v>
      </c>
      <c r="L617" s="132">
        <v>8611.26</v>
      </c>
      <c r="M617" s="134">
        <f t="shared" ref="M617:M618" si="154">K617*$P$1</f>
        <v>53370.42</v>
      </c>
    </row>
    <row r="618" spans="1:13" ht="15.75" x14ac:dyDescent="0.25">
      <c r="A618" s="68" t="s">
        <v>1270</v>
      </c>
      <c r="B618" s="68"/>
      <c r="C618" s="84" t="s">
        <v>1271</v>
      </c>
      <c r="D618" s="54" t="s">
        <v>42</v>
      </c>
      <c r="E618" s="55" t="s">
        <v>1272</v>
      </c>
      <c r="F618" s="26">
        <v>1</v>
      </c>
      <c r="G618" s="26"/>
      <c r="H618" s="26" t="s">
        <v>44</v>
      </c>
      <c r="I618" s="11">
        <v>218.38124206080008</v>
      </c>
      <c r="J618" s="8"/>
      <c r="K618" s="131">
        <f t="shared" si="153"/>
        <v>218</v>
      </c>
      <c r="L618" s="132">
        <v>6195.56</v>
      </c>
      <c r="M618" s="134">
        <f t="shared" si="154"/>
        <v>38398.519999999997</v>
      </c>
    </row>
    <row r="619" spans="1:13" ht="15.75" x14ac:dyDescent="0.25">
      <c r="A619" s="68" t="s">
        <v>1273</v>
      </c>
      <c r="B619" s="68"/>
      <c r="C619" s="84" t="s">
        <v>1274</v>
      </c>
      <c r="D619" s="54" t="s">
        <v>28</v>
      </c>
      <c r="E619" s="67" t="s">
        <v>1275</v>
      </c>
      <c r="F619" s="26">
        <v>1</v>
      </c>
      <c r="G619" s="26"/>
      <c r="H619" s="26" t="s">
        <v>14</v>
      </c>
      <c r="I619" s="11">
        <v>110.49050937600002</v>
      </c>
      <c r="J619" s="8"/>
      <c r="K619" s="131"/>
      <c r="L619" s="132">
        <f>I619*I621</f>
        <v>10243.57512424896</v>
      </c>
    </row>
    <row r="620" spans="1:13" ht="15.75" x14ac:dyDescent="0.25">
      <c r="A620" s="29" t="s">
        <v>1286</v>
      </c>
      <c r="B620" s="29"/>
      <c r="C620" s="30"/>
      <c r="D620" s="7"/>
      <c r="E620" s="23"/>
      <c r="F620" s="5"/>
      <c r="G620" s="5"/>
      <c r="H620" s="5"/>
      <c r="I620" s="8"/>
      <c r="J620" s="8"/>
      <c r="K620" s="131"/>
      <c r="L620" s="132" t="s">
        <v>1286</v>
      </c>
    </row>
    <row r="621" spans="1:13" ht="15.75" x14ac:dyDescent="0.25">
      <c r="A621" s="163" t="s">
        <v>1276</v>
      </c>
      <c r="B621" s="143"/>
      <c r="C621" s="143"/>
      <c r="D621" s="3"/>
      <c r="E621" s="34"/>
      <c r="F621" s="5"/>
      <c r="G621" s="5"/>
      <c r="H621" s="5"/>
      <c r="I621" s="127">
        <v>92.71</v>
      </c>
      <c r="J621" s="8"/>
      <c r="K621" s="131"/>
      <c r="L621" s="132" t="s">
        <v>1286</v>
      </c>
    </row>
    <row r="622" spans="1:13" ht="15.75" x14ac:dyDescent="0.25">
      <c r="A622" s="2" t="s">
        <v>1286</v>
      </c>
      <c r="B622" s="2"/>
      <c r="C622" s="30"/>
      <c r="D622" s="3"/>
      <c r="E622" s="4"/>
      <c r="F622" s="5"/>
      <c r="G622" s="5"/>
      <c r="H622" s="5"/>
      <c r="I622" s="8"/>
      <c r="J622" s="8"/>
      <c r="K622" s="131"/>
      <c r="L622" s="132" t="s">
        <v>1286</v>
      </c>
    </row>
    <row r="623" spans="1:13" ht="15.75" x14ac:dyDescent="0.25">
      <c r="A623" s="68" t="s">
        <v>1277</v>
      </c>
      <c r="B623" s="69"/>
      <c r="C623" s="84" t="s">
        <v>1278</v>
      </c>
      <c r="D623" s="54" t="s">
        <v>42</v>
      </c>
      <c r="E623" s="84" t="s">
        <v>1279</v>
      </c>
      <c r="F623" s="26">
        <v>1</v>
      </c>
      <c r="G623" s="26"/>
      <c r="H623" s="26" t="s">
        <v>19</v>
      </c>
      <c r="I623" s="11">
        <v>141.12887768179203</v>
      </c>
      <c r="J623" s="8"/>
      <c r="K623" s="131">
        <f t="shared" ref="K623:K624" si="155">ROUND(I623,0)</f>
        <v>141</v>
      </c>
      <c r="L623" s="132">
        <v>4007.22</v>
      </c>
      <c r="M623" s="134">
        <f t="shared" ref="M623:M625" si="156">K623*$P$1</f>
        <v>24835.739999999998</v>
      </c>
    </row>
    <row r="624" spans="1:13" ht="15.75" x14ac:dyDescent="0.25">
      <c r="A624" s="68" t="s">
        <v>1280</v>
      </c>
      <c r="B624" s="68"/>
      <c r="C624" s="84" t="s">
        <v>1281</v>
      </c>
      <c r="D624" s="54" t="s">
        <v>12</v>
      </c>
      <c r="E624" s="84" t="s">
        <v>1282</v>
      </c>
      <c r="F624" s="26">
        <v>1</v>
      </c>
      <c r="G624" s="26"/>
      <c r="H624" s="26" t="s">
        <v>14</v>
      </c>
      <c r="I624" s="11">
        <v>525.85108182288013</v>
      </c>
      <c r="J624" s="8"/>
      <c r="K624" s="131">
        <f t="shared" si="155"/>
        <v>526</v>
      </c>
      <c r="L624" s="132">
        <v>14948.92</v>
      </c>
      <c r="M624" s="134">
        <f t="shared" si="156"/>
        <v>92649.64</v>
      </c>
    </row>
    <row r="625" spans="1:13" ht="15.75" x14ac:dyDescent="0.25">
      <c r="A625" s="68" t="s">
        <v>1283</v>
      </c>
      <c r="B625" s="69"/>
      <c r="C625" s="84" t="s">
        <v>1284</v>
      </c>
      <c r="D625" s="26" t="s">
        <v>28</v>
      </c>
      <c r="E625" s="66" t="s">
        <v>1285</v>
      </c>
      <c r="F625" s="26">
        <v>1</v>
      </c>
      <c r="G625" s="26"/>
      <c r="H625" s="26" t="s">
        <v>44</v>
      </c>
      <c r="I625" s="11">
        <v>30.676654800000005</v>
      </c>
      <c r="J625" s="8"/>
      <c r="K625" s="131">
        <f>ROUND(I625,0)</f>
        <v>31</v>
      </c>
      <c r="L625" s="132">
        <v>881.02</v>
      </c>
      <c r="M625" s="134">
        <f t="shared" si="156"/>
        <v>5460.3399999999992</v>
      </c>
    </row>
    <row r="626" spans="1:13" x14ac:dyDescent="0.25">
      <c r="A626" s="12" t="s">
        <v>1286</v>
      </c>
    </row>
  </sheetData>
  <mergeCells count="84">
    <mergeCell ref="A621:C621"/>
    <mergeCell ref="A558:C558"/>
    <mergeCell ref="A564:C564"/>
    <mergeCell ref="A568:C568"/>
    <mergeCell ref="A571:C571"/>
    <mergeCell ref="A572:C572"/>
    <mergeCell ref="A575:C575"/>
    <mergeCell ref="A580:C580"/>
    <mergeCell ref="A583:C583"/>
    <mergeCell ref="A587:C587"/>
    <mergeCell ref="A596:C596"/>
    <mergeCell ref="A615:C615"/>
    <mergeCell ref="A554:C554"/>
    <mergeCell ref="A490:C490"/>
    <mergeCell ref="A492:C492"/>
    <mergeCell ref="A499:C499"/>
    <mergeCell ref="A515:C515"/>
    <mergeCell ref="A522:C522"/>
    <mergeCell ref="A527:C527"/>
    <mergeCell ref="A529:C529"/>
    <mergeCell ref="A535:C535"/>
    <mergeCell ref="A542:C542"/>
    <mergeCell ref="A546:C546"/>
    <mergeCell ref="A549:C549"/>
    <mergeCell ref="A481:C481"/>
    <mergeCell ref="A403:C403"/>
    <mergeCell ref="A406:C406"/>
    <mergeCell ref="A421:C421"/>
    <mergeCell ref="A424:C424"/>
    <mergeCell ref="A429:C429"/>
    <mergeCell ref="A435:C435"/>
    <mergeCell ref="A446:C446"/>
    <mergeCell ref="A456:C456"/>
    <mergeCell ref="A459:C459"/>
    <mergeCell ref="A468:C468"/>
    <mergeCell ref="A475:C475"/>
    <mergeCell ref="A399:C399"/>
    <mergeCell ref="A341:C341"/>
    <mergeCell ref="A343:C343"/>
    <mergeCell ref="A346:C346"/>
    <mergeCell ref="A348:C348"/>
    <mergeCell ref="A355:C355"/>
    <mergeCell ref="A357:C357"/>
    <mergeCell ref="A369:C369"/>
    <mergeCell ref="A373:C373"/>
    <mergeCell ref="A376:C376"/>
    <mergeCell ref="A386:C386"/>
    <mergeCell ref="A388:C388"/>
    <mergeCell ref="A335:C335"/>
    <mergeCell ref="A292:C292"/>
    <mergeCell ref="A297:C297"/>
    <mergeCell ref="A303:C303"/>
    <mergeCell ref="A304:C304"/>
    <mergeCell ref="A312:C312"/>
    <mergeCell ref="A315:C315"/>
    <mergeCell ref="A316:C316"/>
    <mergeCell ref="A319:C319"/>
    <mergeCell ref="A327:C327"/>
    <mergeCell ref="A330:C330"/>
    <mergeCell ref="A333:C333"/>
    <mergeCell ref="A288:C288"/>
    <mergeCell ref="A251:C251"/>
    <mergeCell ref="A256:C256"/>
    <mergeCell ref="A259:C259"/>
    <mergeCell ref="A266:C266"/>
    <mergeCell ref="A267:C267"/>
    <mergeCell ref="A269:C269"/>
    <mergeCell ref="A271:C271"/>
    <mergeCell ref="A275:C275"/>
    <mergeCell ref="A280:C280"/>
    <mergeCell ref="A283:C283"/>
    <mergeCell ref="A286:C286"/>
    <mergeCell ref="A249:C249"/>
    <mergeCell ref="A3:C3"/>
    <mergeCell ref="A9:C9"/>
    <mergeCell ref="A30:C30"/>
    <mergeCell ref="A156:H156"/>
    <mergeCell ref="A216:H216"/>
    <mergeCell ref="A218:H218"/>
    <mergeCell ref="A233:E233"/>
    <mergeCell ref="A234:C234"/>
    <mergeCell ref="A235:C235"/>
    <mergeCell ref="A243:C243"/>
    <mergeCell ref="A247:C2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2021-07-12T13:35:49Z</dcterms:created>
  <dcterms:modified xsi:type="dcterms:W3CDTF">2025-03-19T13:06:31Z</dcterms:modified>
</cp:coreProperties>
</file>